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950"/>
  </bookViews>
  <sheets>
    <sheet name="1-封面" sheetId="5" r:id="rId1"/>
    <sheet name="2-评估说明" sheetId="6" r:id="rId2"/>
    <sheet name="3-评分结果汇总表" sheetId="1" r:id="rId3"/>
    <sheet name="4-偿付能力风险治理" sheetId="2" r:id="rId4"/>
    <sheet name="5-风险管理策略与实施" sheetId="3" r:id="rId5"/>
    <sheet name="6-风险传染" sheetId="31" r:id="rId6"/>
    <sheet name="7-组织结构不透明" sheetId="27" r:id="rId7"/>
    <sheet name="8-集中度风险" sheetId="26" r:id="rId8"/>
    <sheet name="9-非保险领域风险" sheetId="25" r:id="rId9"/>
    <sheet name="10-其他风险" sheetId="29" r:id="rId10"/>
    <sheet name="11-资本管理" sheetId="32" r:id="rId11"/>
  </sheets>
  <calcPr calcId="144525"/>
</workbook>
</file>

<file path=xl/sharedStrings.xml><?xml version="1.0" encoding="utf-8"?>
<sst xmlns="http://schemas.openxmlformats.org/spreadsheetml/2006/main" count="389" uniqueCount="247">
  <si>
    <t>附件7</t>
  </si>
  <si>
    <t>保险集团偿付能力风险管理能力评估表</t>
  </si>
  <si>
    <t xml:space="preserve">        被评估集团：</t>
  </si>
  <si>
    <t xml:space="preserve">        集团类别：</t>
  </si>
  <si>
    <t xml:space="preserve">        评估时间：</t>
  </si>
  <si>
    <t xml:space="preserve">        评估单位：</t>
  </si>
  <si>
    <t>评估说明</t>
  </si>
  <si>
    <r>
      <rPr>
        <sz val="16"/>
        <color rgb="FF000000"/>
        <rFont val="仿宋_GB2312"/>
        <charset val="134"/>
      </rPr>
      <t>一、本评估表依据《保险公司偿付能力监管规则第</t>
    </r>
    <r>
      <rPr>
        <sz val="16"/>
        <color rgb="FF000000"/>
        <rFont val="Times New Roman"/>
        <charset val="134"/>
      </rPr>
      <t>19</t>
    </r>
    <r>
      <rPr>
        <sz val="16"/>
        <color rgb="FF000000"/>
        <rFont val="仿宋_GB2312"/>
        <charset val="134"/>
      </rPr>
      <t>号：保险集团》及相关监管规则制定，监管机构根据本评估表对保险集团偿付能力风险管理能力进行评估。</t>
    </r>
  </si>
  <si>
    <r>
      <rPr>
        <sz val="16"/>
        <color rgb="FF000000"/>
        <rFont val="仿宋_GB2312"/>
        <charset val="134"/>
      </rPr>
      <t>二、保险集团偿付能力风险管理能力评估的内容包括七部分：偿付能力风险治理、风险管理策略与实施、风险传染、组织结构不透明、集中度风险、非保险领域风险和其他风险。每一部分都从“制度健全性”和“遵循有效性”两方面进行评价，其中，“制度健全性”和“遵循有效性”的权重均为</t>
    </r>
    <r>
      <rPr>
        <sz val="16"/>
        <color rgb="FF000000"/>
        <rFont val="Times New Roman"/>
        <charset val="134"/>
      </rPr>
      <t>50%</t>
    </r>
    <r>
      <rPr>
        <sz val="16"/>
        <color rgb="FF000000"/>
        <rFont val="仿宋_GB2312"/>
        <charset val="134"/>
      </rPr>
      <t>。七部分的评价得分加权汇总得到保险公司偿付能力风险管理能力评估绝对分。</t>
    </r>
  </si>
  <si>
    <r>
      <rPr>
        <sz val="16"/>
        <color rgb="FF000000"/>
        <rFont val="仿宋_GB2312"/>
        <charset val="134"/>
      </rPr>
      <t>三、“制度健全性”“遵循有效性”的评估结果分为“完全符合”“大部分符合”“部分符合”“不符合”和“不适用”五档，分别对应不同的得分：“完全符合”得标准分值，“大部分符合”得标准分值的</t>
    </r>
    <r>
      <rPr>
        <sz val="16"/>
        <color rgb="FF000000"/>
        <rFont val="Times New Roman"/>
        <charset val="134"/>
      </rPr>
      <t>80%</t>
    </r>
    <r>
      <rPr>
        <sz val="16"/>
        <color rgb="FF000000"/>
        <rFont val="仿宋_GB2312"/>
        <charset val="134"/>
      </rPr>
      <t>，“部分符合”得标准分值的</t>
    </r>
    <r>
      <rPr>
        <sz val="16"/>
        <color rgb="FF000000"/>
        <rFont val="Times New Roman"/>
        <charset val="134"/>
      </rPr>
      <t>50%</t>
    </r>
    <r>
      <rPr>
        <sz val="16"/>
        <color rgb="FF000000"/>
        <rFont val="仿宋_GB2312"/>
        <charset val="134"/>
      </rPr>
      <t>，“不符合”得零分。</t>
    </r>
  </si>
  <si>
    <t>（一）“制度健全性”四档评估结果的定义</t>
  </si>
  <si>
    <t>1.“完全符合”是指保险集团建立了全面的风险管理制度，且管理制度的内容和要素完全达到监管要求。</t>
  </si>
  <si>
    <t>2.“大部分符合”是指保险集团的风险管理制度及其内容和要素符合监管要求的程度在80%到100%之间。比如，保险集团建立了主要的风险管理制度，且其内容和要素符合监管要求，或者保险集团建立了全面的风险管理制度，但其内容和要素符合监管要求的程度在80%以上，但未达到100%。</t>
  </si>
  <si>
    <t>3.“部分符合”是指保险集团的风险管理制度及其内容和要素符合监管要求的程度在50%到80%之间。比如，保险集团建立了部分风险管理制度，且其内容和要素符合监管要求，或者保险集团建立了相关的风险管理制度，但其内容和要素符合监管要求的程度在50%以上，但未达到80%。</t>
  </si>
  <si>
    <t>4.“不符合”是指保险集团未建立相关的风险管理制度，或相关的风险管理制度及其内容和要素符合监管要求的程度在50%以下。</t>
  </si>
  <si>
    <t>（二）“遵循有效性”四档评估结果的定义</t>
  </si>
  <si>
    <t>1.“完全符合”是指保险集团现有风险管理制度完全得到了有效执行。</t>
  </si>
  <si>
    <t>2.“大部分符合”是指保险集团现有风险管理制度得到有效执行的程度在80%以上，但未达到100%。</t>
  </si>
  <si>
    <t>3.“部分符合”是指保险集团现有风险管理制度得到有效执行的程度在50%以上，但未达到80%。</t>
  </si>
  <si>
    <t>4.“不符合”是指保险集团现有风险管理制度完全没有执行，或执行程度在50%以下。</t>
  </si>
  <si>
    <t>四、若某一项评估标准的“制度健全性”的评估结果为“不符合”，则该评估标准对应的“遵循有效性”的评估结果应为“不符合”。</t>
  </si>
  <si>
    <r>
      <rPr>
        <sz val="16"/>
        <rFont val="仿宋_GB2312"/>
        <charset val="134"/>
      </rPr>
      <t>五、若保险集团没有某类业务或事项，不适用某风险管理评估项目，则不需对其进行评估，该风险管理评估项目的评估结果应为“不适用”，该项评估标准得分为</t>
    </r>
    <r>
      <rPr>
        <sz val="16"/>
        <rFont val="Times New Roman"/>
        <charset val="134"/>
      </rPr>
      <t>0</t>
    </r>
    <r>
      <rPr>
        <sz val="16"/>
        <rFont val="仿宋_GB2312"/>
        <charset val="134"/>
      </rPr>
      <t>分；同时，在总分中扣除此项评估内容的分值，并将最终得分按比例调整为百分制得分。</t>
    </r>
  </si>
  <si>
    <t>六、每项评估标准的“评分依据”一栏应填列得分依据，简要注明具体制度、决议、文件等支持评估结果的依据或文件索引。</t>
  </si>
  <si>
    <t>七、“封面”中的公司类别应填写“保险控股集团","非保险控股型集团"或“混合控股集团”。</t>
  </si>
  <si>
    <t>风险管理能力评分结果汇总表</t>
  </si>
  <si>
    <t>评估项目</t>
  </si>
  <si>
    <t>标准分值</t>
  </si>
  <si>
    <r>
      <rPr>
        <b/>
        <sz val="10.5"/>
        <color rgb="FF000000"/>
        <rFont val="宋体"/>
        <charset val="134"/>
      </rPr>
      <t>制度健全性
（</t>
    </r>
    <r>
      <rPr>
        <b/>
        <sz val="10.5"/>
        <color rgb="FF000000"/>
        <rFont val="Times New Roman"/>
        <charset val="134"/>
      </rPr>
      <t>50%</t>
    </r>
    <r>
      <rPr>
        <b/>
        <sz val="10.5"/>
        <color rgb="FF000000"/>
        <rFont val="宋体"/>
        <charset val="134"/>
      </rPr>
      <t>）</t>
    </r>
  </si>
  <si>
    <r>
      <rPr>
        <b/>
        <sz val="10.5"/>
        <color rgb="FF000000"/>
        <rFont val="宋体"/>
        <charset val="134"/>
      </rPr>
      <t>遵循有效性
（</t>
    </r>
    <r>
      <rPr>
        <b/>
        <sz val="10.5"/>
        <color rgb="FF000000"/>
        <rFont val="Times New Roman"/>
        <charset val="134"/>
      </rPr>
      <t>5</t>
    </r>
    <r>
      <rPr>
        <b/>
        <sz val="10.5"/>
        <color rgb="FF000000"/>
        <rFont val="宋体"/>
        <charset val="134"/>
      </rPr>
      <t>0</t>
    </r>
    <r>
      <rPr>
        <b/>
        <sz val="10.5"/>
        <color rgb="FF000000"/>
        <rFont val="Times New Roman"/>
        <charset val="134"/>
      </rPr>
      <t>%</t>
    </r>
    <r>
      <rPr>
        <b/>
        <sz val="10.5"/>
        <color rgb="FF000000"/>
        <rFont val="宋体"/>
        <charset val="134"/>
      </rPr>
      <t>）</t>
    </r>
  </si>
  <si>
    <t>得分
（不适用项目调整前）</t>
  </si>
  <si>
    <t>得分
（不适用项目调整后）</t>
  </si>
  <si>
    <t>权重</t>
  </si>
  <si>
    <t>得分</t>
  </si>
  <si>
    <t>最终得分S
（重大事项调整后）</t>
  </si>
  <si>
    <r>
      <rPr>
        <b/>
        <sz val="10"/>
        <color rgb="FF000000"/>
        <rFont val="宋体"/>
        <charset val="134"/>
      </rPr>
      <t>（</t>
    </r>
    <r>
      <rPr>
        <b/>
        <sz val="10"/>
        <color rgb="FF000000"/>
        <rFont val="Times New Roman"/>
        <charset val="134"/>
      </rPr>
      <t>1</t>
    </r>
    <r>
      <rPr>
        <b/>
        <sz val="10"/>
        <color rgb="FF000000"/>
        <rFont val="宋体"/>
        <charset val="134"/>
      </rPr>
      <t>）</t>
    </r>
  </si>
  <si>
    <r>
      <rPr>
        <b/>
        <sz val="10"/>
        <color rgb="FF000000"/>
        <rFont val="宋体"/>
        <charset val="134"/>
      </rPr>
      <t>（</t>
    </r>
    <r>
      <rPr>
        <b/>
        <sz val="10"/>
        <color rgb="FF000000"/>
        <rFont val="Times New Roman"/>
        <charset val="134"/>
      </rPr>
      <t>2</t>
    </r>
    <r>
      <rPr>
        <b/>
        <sz val="10"/>
        <color rgb="FF000000"/>
        <rFont val="宋体"/>
        <charset val="134"/>
      </rPr>
      <t>）</t>
    </r>
  </si>
  <si>
    <r>
      <rPr>
        <b/>
        <sz val="10"/>
        <color rgb="FF000000"/>
        <rFont val="宋体"/>
        <charset val="134"/>
      </rPr>
      <t>（</t>
    </r>
    <r>
      <rPr>
        <b/>
        <sz val="10"/>
        <color rgb="FF000000"/>
        <rFont val="Times New Roman"/>
        <charset val="134"/>
      </rPr>
      <t>3</t>
    </r>
    <r>
      <rPr>
        <b/>
        <sz val="10"/>
        <color rgb="FF000000"/>
        <rFont val="宋体"/>
        <charset val="134"/>
      </rPr>
      <t>）</t>
    </r>
  </si>
  <si>
    <r>
      <rPr>
        <b/>
        <sz val="10"/>
        <color rgb="FF000000"/>
        <rFont val="宋体"/>
        <charset val="134"/>
      </rPr>
      <t>（</t>
    </r>
    <r>
      <rPr>
        <b/>
        <sz val="10"/>
        <color rgb="FF000000"/>
        <rFont val="Times New Roman"/>
        <charset val="134"/>
      </rPr>
      <t>4</t>
    </r>
    <r>
      <rPr>
        <b/>
        <sz val="10"/>
        <color rgb="FF000000"/>
        <rFont val="宋体"/>
        <charset val="134"/>
      </rPr>
      <t>）</t>
    </r>
  </si>
  <si>
    <r>
      <rPr>
        <b/>
        <sz val="10"/>
        <color theme="1"/>
        <rFont val="宋体"/>
        <charset val="134"/>
      </rPr>
      <t>（</t>
    </r>
    <r>
      <rPr>
        <b/>
        <sz val="10"/>
        <color theme="1"/>
        <rFont val="Times New Roman"/>
        <charset val="134"/>
      </rPr>
      <t>5</t>
    </r>
    <r>
      <rPr>
        <b/>
        <sz val="10"/>
        <color theme="1"/>
        <rFont val="宋体"/>
        <charset val="134"/>
      </rPr>
      <t>）</t>
    </r>
    <r>
      <rPr>
        <b/>
        <sz val="10"/>
        <color theme="1"/>
        <rFont val="Times New Roman"/>
        <charset val="134"/>
      </rPr>
      <t>=</t>
    </r>
    <r>
      <rPr>
        <b/>
        <sz val="10"/>
        <color theme="1"/>
        <rFont val="宋体"/>
        <charset val="134"/>
      </rPr>
      <t>（</t>
    </r>
    <r>
      <rPr>
        <b/>
        <sz val="10"/>
        <color theme="1"/>
        <rFont val="Times New Roman"/>
        <charset val="134"/>
      </rPr>
      <t>3</t>
    </r>
    <r>
      <rPr>
        <b/>
        <sz val="10"/>
        <color theme="1"/>
        <rFont val="宋体"/>
        <charset val="134"/>
      </rPr>
      <t>）</t>
    </r>
    <r>
      <rPr>
        <b/>
        <sz val="10"/>
        <color theme="1"/>
        <rFont val="Times New Roman"/>
        <charset val="134"/>
      </rPr>
      <t>+</t>
    </r>
    <r>
      <rPr>
        <b/>
        <sz val="10"/>
        <color theme="1"/>
        <rFont val="宋体"/>
        <charset val="134"/>
      </rPr>
      <t>（</t>
    </r>
    <r>
      <rPr>
        <b/>
        <sz val="10"/>
        <color theme="1"/>
        <rFont val="Times New Roman"/>
        <charset val="134"/>
      </rPr>
      <t>4</t>
    </r>
    <r>
      <rPr>
        <b/>
        <sz val="10"/>
        <color theme="1"/>
        <rFont val="宋体"/>
        <charset val="134"/>
      </rPr>
      <t>）</t>
    </r>
  </si>
  <si>
    <r>
      <rPr>
        <b/>
        <sz val="10"/>
        <color theme="1"/>
        <rFont val="宋体"/>
        <charset val="134"/>
      </rPr>
      <t>（</t>
    </r>
    <r>
      <rPr>
        <b/>
        <sz val="10"/>
        <color theme="1"/>
        <rFont val="Times New Roman"/>
        <charset val="134"/>
      </rPr>
      <t>6</t>
    </r>
    <r>
      <rPr>
        <b/>
        <sz val="10"/>
        <color theme="1"/>
        <rFont val="宋体"/>
        <charset val="134"/>
      </rPr>
      <t>）</t>
    </r>
  </si>
  <si>
    <r>
      <rPr>
        <b/>
        <sz val="10"/>
        <color theme="1"/>
        <rFont val="宋体"/>
        <charset val="134"/>
      </rPr>
      <t>（</t>
    </r>
    <r>
      <rPr>
        <b/>
        <sz val="10"/>
        <color theme="1"/>
        <rFont val="Times New Roman"/>
        <charset val="134"/>
      </rPr>
      <t>7</t>
    </r>
    <r>
      <rPr>
        <b/>
        <sz val="10"/>
        <color theme="1"/>
        <rFont val="宋体"/>
        <charset val="134"/>
      </rPr>
      <t>）</t>
    </r>
  </si>
  <si>
    <r>
      <rPr>
        <b/>
        <sz val="10"/>
        <color theme="1"/>
        <rFont val="宋体"/>
        <charset val="134"/>
      </rPr>
      <t>（</t>
    </r>
    <r>
      <rPr>
        <b/>
        <sz val="10"/>
        <color theme="1"/>
        <rFont val="Times New Roman"/>
        <charset val="134"/>
      </rPr>
      <t>8</t>
    </r>
    <r>
      <rPr>
        <b/>
        <sz val="10"/>
        <color theme="1"/>
        <rFont val="宋体"/>
        <charset val="134"/>
      </rPr>
      <t>）</t>
    </r>
    <r>
      <rPr>
        <b/>
        <sz val="10"/>
        <color theme="1"/>
        <rFont val="Times New Roman"/>
        <charset val="134"/>
      </rPr>
      <t>=</t>
    </r>
    <r>
      <rPr>
        <b/>
        <sz val="10"/>
        <color theme="1"/>
        <rFont val="宋体"/>
        <charset val="134"/>
      </rPr>
      <t>（</t>
    </r>
    <r>
      <rPr>
        <b/>
        <sz val="10"/>
        <color theme="1"/>
        <rFont val="Times New Roman"/>
        <charset val="134"/>
      </rPr>
      <t>6</t>
    </r>
    <r>
      <rPr>
        <b/>
        <sz val="10"/>
        <color theme="1"/>
        <rFont val="宋体"/>
        <charset val="134"/>
      </rPr>
      <t>）</t>
    </r>
    <r>
      <rPr>
        <b/>
        <sz val="10"/>
        <color theme="1"/>
        <rFont val="Times New Roman"/>
        <charset val="134"/>
      </rPr>
      <t>×</t>
    </r>
    <r>
      <rPr>
        <b/>
        <sz val="10"/>
        <color theme="1"/>
        <rFont val="宋体"/>
        <charset val="134"/>
      </rPr>
      <t>（</t>
    </r>
    <r>
      <rPr>
        <b/>
        <sz val="10"/>
        <color theme="1"/>
        <rFont val="Times New Roman"/>
        <charset val="134"/>
      </rPr>
      <t>7</t>
    </r>
    <r>
      <rPr>
        <b/>
        <sz val="10"/>
        <color theme="1"/>
        <rFont val="宋体"/>
        <charset val="134"/>
      </rPr>
      <t>）</t>
    </r>
  </si>
  <si>
    <t>（9）</t>
  </si>
  <si>
    <t>偿付能力风险治理</t>
  </si>
  <si>
    <t>风险管理策略与实施</t>
  </si>
  <si>
    <t>风险传染</t>
  </si>
  <si>
    <t>组织结构不透明</t>
  </si>
  <si>
    <t>集中度风险</t>
  </si>
  <si>
    <t>非保险领域风险</t>
  </si>
  <si>
    <t>其他风险</t>
  </si>
  <si>
    <t>资本管理</t>
  </si>
  <si>
    <t>分值合计</t>
  </si>
  <si>
    <t>制度健全性</t>
  </si>
  <si>
    <t>遵循有效性</t>
  </si>
  <si>
    <t>风险管理能力评估表 - 偿付能力风险治理</t>
  </si>
  <si>
    <t>评估标准</t>
  </si>
  <si>
    <t>标准分值小计</t>
  </si>
  <si>
    <t>得分小计</t>
  </si>
  <si>
    <t>评分依据</t>
  </si>
  <si>
    <t>评估结果</t>
  </si>
  <si>
    <t>董事会</t>
  </si>
  <si>
    <t xml:space="preserve">保险控股型集团母公司应统筹协调集团内的资本规划和风险管理。母公司董事会履行下列偿付能力风险管理职责： </t>
  </si>
  <si>
    <t>1.1.1</t>
  </si>
  <si>
    <t>审批集团偿付能力风险管理总体目标、风险偏好、风险容忍度和风险管理政策；</t>
  </si>
  <si>
    <t>1.1.2</t>
  </si>
  <si>
    <t>审批集团偿付能力风险管理组织结构和职责；</t>
  </si>
  <si>
    <t>1.1.3</t>
  </si>
  <si>
    <t>监督管理层对偿付能力风险进行有效的管理和控制；</t>
  </si>
  <si>
    <t>1.1.4</t>
  </si>
  <si>
    <t>审批集团资本规划；</t>
  </si>
  <si>
    <t>1.1.5</t>
  </si>
  <si>
    <t>审批集团偿付能力报告；</t>
  </si>
  <si>
    <t>2</t>
  </si>
  <si>
    <t>风险管理委员会</t>
  </si>
  <si>
    <t>2.1</t>
  </si>
  <si>
    <t>保险控股型集团母公司董事会应当设立风险管理委员会。</t>
  </si>
  <si>
    <t>2.1.1</t>
  </si>
  <si>
    <t>风险管理委员会应当审议集团偿付能力风险管理的总体目标、风险偏好、风险容忍度和风险管理政策；</t>
  </si>
  <si>
    <t>2.1.2</t>
  </si>
  <si>
    <t xml:space="preserve">风险管理委员会应当审议集团偿付能力风险管理组织结构和职责； </t>
  </si>
  <si>
    <t>2.1.3</t>
  </si>
  <si>
    <t>风险管理委员会应当审议集团偿付能力报告，并提交董事会审批；</t>
  </si>
  <si>
    <t>2.1.4</t>
  </si>
  <si>
    <t>风险管理委员会应当审议集团偿付能力风险评估报告及其他专项风险报告，全面了解集团及主要成员公司面临的各类风险及其管理状况；</t>
  </si>
  <si>
    <t>2.1.5</t>
  </si>
  <si>
    <t xml:space="preserve">风险管理委员会应当评估偿付能力风险管理体系运行的有效性； </t>
  </si>
  <si>
    <t>2.1.6</t>
  </si>
  <si>
    <t>风险管理委员会应当评估集团重大经营管理事项的风险，并审议影响偿付能力管理相关的重大事项解决方案;</t>
  </si>
  <si>
    <t>2.2</t>
  </si>
  <si>
    <t>风险管理委员会主任应当由具有保险集团或保险公司风险管理经验的董事担任。</t>
  </si>
  <si>
    <t>3</t>
  </si>
  <si>
    <t>高级管理层</t>
  </si>
  <si>
    <t>3.1</t>
  </si>
  <si>
    <t>保险控股型集团母公司高级管理层负责组织实施偿付能力风险管理工作，履行以下职责</t>
  </si>
  <si>
    <t>3.1.1</t>
  </si>
  <si>
    <t>执行偿付能力风险管理目标，贯彻落实风险偏好要求；</t>
  </si>
  <si>
    <t>3.1.2</t>
  </si>
  <si>
    <t>制定并组织执行偿付能力风险管理政策和流程；</t>
  </si>
  <si>
    <t>3.1.3</t>
  </si>
  <si>
    <t>制定并组织实施资本规划；</t>
  </si>
  <si>
    <t>保险控股型保险控股型集团母公司应指定一名高级管理人员为首席风险官，负责集团偿付能力风险管理相关工作，并向风险管理委员会报告。首席风险官有关要求参照《保险公司偿付能力监管规则第12号：偿付能力风险管理要求与评估》。</t>
  </si>
  <si>
    <t>4</t>
  </si>
  <si>
    <t>风险管理部门</t>
  </si>
  <si>
    <t>4.1</t>
  </si>
  <si>
    <t>保险控股型集团应当设立独立的风险管理部门牵头负责偿付能力风险管理工作。</t>
  </si>
  <si>
    <t>4.2</t>
  </si>
  <si>
    <t>风险管理部门至少应配备8名具有偿付能力和风险管理相关工作经验的人员，且至少5人应具有3年以上相关经验。</t>
  </si>
  <si>
    <t>5</t>
  </si>
  <si>
    <t>考核评价</t>
  </si>
  <si>
    <t>5.1</t>
  </si>
  <si>
    <t>保险控股型集团母公司内部审计部门每年至少应当检查、评估一次集团偿付能力风险管理体系运行情况和运行效果，监督风险管理政策的执行情况，并向董事会报告。</t>
  </si>
  <si>
    <t>5.2</t>
  </si>
  <si>
    <t>保险控股型集团母公司应当在偿付能力风险管理制度中明确偿付能力风险管理考核评价方法，将风险管理制度健全性和遵循有效性指标纳入对高级管理人员、风险管理部及相关部门，以及保险成员公司风险管理条线的绩效考核体系，增强各级管理人员的风险意识和责任。</t>
  </si>
  <si>
    <t>6</t>
  </si>
  <si>
    <t>培训</t>
  </si>
  <si>
    <t>6.1</t>
  </si>
  <si>
    <t>保险控股型集团应当建立风险管理培训制度，至少符合以下要求：</t>
  </si>
  <si>
    <t>6.1.1</t>
  </si>
  <si>
    <t>首席风险官和风险管理相关部门负责人每年至少参加一次由银保监会组织或认可的风险管理相关培训；</t>
  </si>
  <si>
    <t>6.1.2</t>
  </si>
  <si>
    <t>保险集团应当每年至少组织一次针对保险成员公司的偿付能力相关风险管理培训。</t>
  </si>
  <si>
    <t>7</t>
  </si>
  <si>
    <t>其他类集团的风险管理</t>
  </si>
  <si>
    <t>7.1</t>
  </si>
  <si>
    <t>非保险控股型集团的偿付能力风险管理由母公司牵头负责，母公司应当明确一名高级管理人员为偿付能力风险管理负责人，确定偿付能力风险管理的责任部门，并每年将本集团偿付能力风险管理情况报告银保监会。 
混合型集团由银保监会指定某一成员公司履行母公司的牵头职责，并每年将本集团偿付能力风险管理情况报告银保监会。</t>
  </si>
  <si>
    <t>总得分</t>
  </si>
  <si>
    <t>不适用项目总分值</t>
  </si>
  <si>
    <t>不适用项目调整后分值小计</t>
  </si>
  <si>
    <t>风险管理能力评估表 - 风险管理策略与实施</t>
  </si>
  <si>
    <t>风险管理策略</t>
  </si>
  <si>
    <t xml:space="preserve">保险集团母公司应当结合集团发展战略、组织架构和经营特点建立科学有效的集团偿付能力风险管理策略。保险集团成员公司应当根据集团偿付能力风险管理策略制定自身风险管理策略，并与集团风险管理策略保持一致。 </t>
  </si>
  <si>
    <t xml:space="preserve">保险集团偿付能力风险管理策略至少应当包括以下内容： 
（一）风险偏好、风险容忍度和风险限额； 
（二）风险识别、评估、监控的工具； 
（三）风险应对及危机管理策略； 
（四）风险管理有效性评估； 
（五）风险传染和传递的防范机制； 
（六）风险管理的人力、财务、组织等资源配置。 </t>
  </si>
  <si>
    <t>风险偏好制度及目标</t>
  </si>
  <si>
    <t>保险集团应当制定偿付能力风险偏好管理政策，明确风险偏好管理机制，包括：</t>
  </si>
  <si>
    <t>结合集团经营战略、资本状况、市场环境和成员公司业务特点等因素，确定集团层面的风险偏好和风险容忍度，并经董事会批准；</t>
  </si>
  <si>
    <t>成员公司风险偏好、风险容忍度和风险限额应与集团风险偏好、风险容忍度和风险限额相协调。各成员公司风险限额总和超过集团风险限额时，集团母公司应基于集团风险限额要求各成员公司对风险限额进行调整；</t>
  </si>
  <si>
    <t>保险集团应当建立并不断完善风险偏好传导机制，将风险偏好体系融入集团主要经营决策中；</t>
  </si>
  <si>
    <t>保险集团应当建立定期管理机制，及时监控和报告风险容忍度和风险限额的执行情况；</t>
  </si>
  <si>
    <t>保险集团应每年对风险偏好进行评估和必要的更新。</t>
  </si>
  <si>
    <t>保险集团应当在成员公司风险管控的基础上，加强对保险风险、市场风险、信用风险、操作风险、战略风险、声誉风险和流动性风险在集团层面的管理。</t>
  </si>
  <si>
    <t>保险集团应当加强对集团层面特有的偿付能力风险的管理，包括但不限于： 
（一）风险传染； 
（二）组织结构不透明风险； 
（三）集中度风险； 
（四）非保险领域风险。</t>
  </si>
  <si>
    <t xml:space="preserve">保险集团应当建立偿付能力重大风险预警机制，对集团层面重大风险进行持续监控，采取风险规避、风险转移和风险控制等应对方法。 </t>
  </si>
  <si>
    <t>保险集团应当定期评估和分析偿付能力风险管理体系的有效性和合理性，结合集团发展情况，完善偿付能力风险管理体系，不断提高风险管理能力。</t>
  </si>
  <si>
    <t>风险管理工具</t>
  </si>
  <si>
    <t>保险集团应当运用合适的风险管理工具，管理集团母公司及主要成员公司经营范围内的各类固有风险。风险管理工具包括但不限于：
（一）全面预算；
（二）资产负债管理；
（三）资本规划与配置；
（四）压力测试。</t>
  </si>
  <si>
    <t>3.2</t>
  </si>
  <si>
    <t>保险集团应当建立偿付能力风险应急管理机制，明确重大突发风险事件的定义和分类、应急管理组织架构、应急预案内容、应急预案启动触发点、应急处置方法和措施、应急预案责任人以及应急事件报告等。保险集团应当定期开展应急演练，根据演练中发现的问题改善相关制度，并将演练情况和总结留档备查。</t>
  </si>
  <si>
    <r>
      <rPr>
        <b/>
        <sz val="8"/>
        <color rgb="FF000000"/>
        <rFont val="微软雅黑"/>
        <charset val="134"/>
      </rPr>
      <t>3.</t>
    </r>
    <r>
      <rPr>
        <b/>
        <sz val="8"/>
        <color rgb="FF000000"/>
        <rFont val="微软雅黑"/>
        <charset val="134"/>
      </rPr>
      <t>3</t>
    </r>
  </si>
  <si>
    <t>保险集团在开展需进行信用评级的业务时，应当聘请符合《保险公司偿付能力监管规则第17号：保险公司信用评级》规定的外部信用评级机构进行信用评级，并公开披露评级结果</t>
  </si>
  <si>
    <t>报告</t>
  </si>
  <si>
    <r>
      <rPr>
        <b/>
        <sz val="8"/>
        <color rgb="FF000000"/>
        <rFont val="微软雅黑"/>
        <charset val="134"/>
      </rPr>
      <t>4</t>
    </r>
    <r>
      <rPr>
        <b/>
        <sz val="8"/>
        <color rgb="FF000000"/>
        <rFont val="微软雅黑"/>
        <charset val="134"/>
      </rPr>
      <t>.1</t>
    </r>
  </si>
  <si>
    <t>保险集团母公司或银保监会指定的成员公司应当至少每半年向董事会或风险管理委员会报告一次集团偿付能力风险状况和风险管理情况。</t>
  </si>
  <si>
    <t>风险管理能力评估表 -风险传染</t>
  </si>
  <si>
    <t>牵头部门</t>
  </si>
  <si>
    <t>保险集团应当指定风险传染的牵头管理部门，负责统筹指导和管理集团整体的风险传染管理工作。</t>
  </si>
  <si>
    <t>关联交易</t>
  </si>
  <si>
    <t>保险集团应当加强关联交易,尤其是集团内关联交易的管理工作，管理因关联交易可能导致的保险集团内部的风险传染。</t>
  </si>
  <si>
    <t>保险集团应当设立关联交易控制委员会负责关联方识别维护、关联交易的管理、审查、批准和风险控制。一般关联交易按照内部程序审批，并报关联交易控制委员会备案或审批；重大关联交易经由关联交易控制委员会审查后，按照有关规定提交董事会或股东（大）会审批。</t>
  </si>
  <si>
    <t>保险集团应当指定关联交易的管理部门，并制定关联交易管理制度，将成员公司之间的内部关联交易纳入管理。</t>
  </si>
  <si>
    <t>保险集团应当至少每年组织一次关联交易专项审计，并将审计结果报董事会和监事会,确保关联交易,尤其是成员公司之间、成员公司与集团本级之间关联交易的合规性和科学性。</t>
  </si>
  <si>
    <t>保险集团应当加强关联交易管理,制定科学完善的关联交易管理制度,包括但不限于以下内容：
（一）关联方的识别、报告、核查和信息管理；
（二）关联交易的发起、定价和审查；
（三）关联交易的报告、披露、报备与归档；
（四）关联交易的审计、监督与处罚；
（五）文化建设与培训宣导。</t>
  </si>
  <si>
    <t>保险集团应设定关联交易额度管理指标及监控机制，并要求主要成员公司建立符合集团整体关联交易制度和监管规定的关联交易管理机制。</t>
  </si>
  <si>
    <t>风险隔离</t>
  </si>
  <si>
    <t>保险集团应当在法人管理、资金管理、财务管理、信息管理以及人员管理等方面建立风险防火墙，规范成员公司之间、成员公司与集团本级之间的关联交易行为，防范重大风险传染与传递。</t>
  </si>
  <si>
    <t>保险集团资金管理采取集中化管理模式的，应当单独管理保险资金与非保险资金，单独管理各成员公司的资金，不得相互占用资金。</t>
  </si>
  <si>
    <t>保险集团应当严格规范集团内成员公司之间的相互担保行为，设定成员公司之间合理的相互担保风险限额，建立监测预警机制，防范风险在成员公司之间的累积和传递。</t>
  </si>
  <si>
    <t>保险集团成员公司可以将部分非核心业务或运营层面职能外包给其他成员公司，不得将金融核心业务违规外包给非金融成员公司或集团外机构。</t>
  </si>
  <si>
    <t>保险集团应当严格管理成员公司之间的交叉销售，规范销售队伍和销售行为，不得损害消费者利益。</t>
  </si>
  <si>
    <t xml:space="preserve">保险集团成员公司之间的资产转让应当按照公允的原则进行定价，不得通过操控转让价格进行利益输送和风险转移。 </t>
  </si>
  <si>
    <t>保险集团成员公司不得违规将资产、业务等通过内部交易从监管要求较高的领域转移到监管要求较低的领域，或者将应适用较高监管要求的业务变相包装为监管要求较低的业务。</t>
  </si>
  <si>
    <t>保险集团应对集团成员公司的品牌、宣传、公开信息披露等工作实施集中管理或统筹协调，防范相关风险在集团范围内扩散和放大。</t>
  </si>
  <si>
    <t>风险传染牵头管理部门应当至少每半年向保险集团高级管理层和风险管理委员会报告风险传染管理情况。</t>
  </si>
  <si>
    <t>风险管理能力评估表 -组织结构不透明</t>
  </si>
  <si>
    <t>集团股权结构</t>
  </si>
  <si>
    <t>保险集团应当具有清晰的内部股权结构，简化控制层级，避免内部交叉持股和违规认购资本工具。保险成员公司与集团内其他关联公司之间不得交叉持股和违规认购资本工具，母公司与成员公司之间不得交叉持股和违规认购资本工具。</t>
  </si>
  <si>
    <t>保险集团应当建立内部股权结构评估机制，定期评估集团的股权结构、交叉持股和资本工具认购情况。</t>
  </si>
  <si>
    <t>职责分工</t>
  </si>
  <si>
    <t>保险控股型集团和非保险控股型集团的母公司应明确母公司、成员公司职能部门的职责权限，避免职能交叉、缺失或权责过于集中，形成各司其职、各负其责、相互制约、相互协调的工作机制。</t>
  </si>
  <si>
    <t>保险集团组织结构不透明风险牵头管理部门应当至少每半年向保险集团高级管理层和风险管理委员会报告组织结构不透明风险的评估及管理情况。</t>
  </si>
  <si>
    <t>风险管理能力评估表 -集中度风险</t>
  </si>
  <si>
    <t>保险集团应当明确集中度风险的牵头管理部门，负责管理集团整体的集中度风险，并统筹指导主要成员公司的集中度风险管理工作。</t>
  </si>
  <si>
    <t>集中度管理体系</t>
  </si>
  <si>
    <t xml:space="preserve">保险集团应当建立健全集中度风险管理体系，有效识别、计量、管理和防范集团及各成员公司层面的集中度风险。 </t>
  </si>
  <si>
    <t>保险集团的集中度风险管理，应至少包括以下维度：
（一）交易对手集中度风险；
（二）行业集中度风险；
（三）客户集中度风险；
（四）业务集中度风险。</t>
  </si>
  <si>
    <t>保险集团应当建立交易对手评估和管理制度，包括：</t>
  </si>
  <si>
    <t>定期评估整个集团的交易对手集中度情况；</t>
  </si>
  <si>
    <t>定期评估整个集团的主要交易对手的信用风险和财务状况；</t>
  </si>
  <si>
    <t xml:space="preserve">设定整个集团的交易对手集中度限额，分散交易对手； </t>
  </si>
  <si>
    <t>监督并指导集团内主要成员公司交易对手集中度风险管理;</t>
  </si>
  <si>
    <t>保险集团应当建立投资资产的行业集中度风险管理制度，包括：</t>
  </si>
  <si>
    <t>定期评估、分析整个集团投资行业的集中度情况；</t>
  </si>
  <si>
    <t>设立整个集团投资行业的集中度限额，指导成员公司分散投资；</t>
  </si>
  <si>
    <t>保险集团应当建立客户集中度风险管理制度，包括：</t>
  </si>
  <si>
    <t>定期评估整个集团的收入来源和单一客户收入集中度情况，并加强对来自同一集团客户的集中度风险管理；</t>
  </si>
  <si>
    <t>按客户维度设定风险限额，并根据风险限额对相关业务和成员公司进行监控；</t>
  </si>
  <si>
    <t xml:space="preserve">保险集团应当建立集团保险业务和非保险业务集中度风险监控体系,至少包括: </t>
  </si>
  <si>
    <t>定期评估整个集团保险业务集中度情况。</t>
  </si>
  <si>
    <t>6.2</t>
  </si>
  <si>
    <t>定期评估整个集团非保险业务集中度情况。</t>
  </si>
  <si>
    <t>6.3</t>
  </si>
  <si>
    <t>按照地域、客户、风险类别等维度设定风险限额，并根据风险限额对相关业务和成员公司进行监控；</t>
  </si>
  <si>
    <t>6.4</t>
  </si>
  <si>
    <t>定期对巨灾等重大风险进行分析预警并采取防范措施；</t>
  </si>
  <si>
    <t>对保险集团偿付能力或流动性产生实质威胁的集中度风险，相关部门应当及时向母公司董事会、相关专业委员会和高级管理人员报告。</t>
  </si>
  <si>
    <t>保险集团集中度风险牵头管理部门应当至少每半年向保险集团高级管理层和风险管理委员会报告集中度风险的评估及管理情况。</t>
  </si>
  <si>
    <t>风险管理能力评估表 -非保险领域风险</t>
  </si>
  <si>
    <t>保险集团应指定非保险领域风险的牵头管理部门，识别、监测和防范非保险成员公司的业务活动对集团偿付能力的影响。</t>
  </si>
  <si>
    <t>管理机制</t>
  </si>
  <si>
    <t>保险集团应当建立投资非保险领域的决策和管理流程，根据银保监会相关规定和集团内部投资政策与风险偏好，充分评估投资的风险和收益，合理选择投资对象。</t>
  </si>
  <si>
    <t>投资管理</t>
  </si>
  <si>
    <t xml:space="preserve">保险集团应当建立非保险领域股权投资管理制度，明确投资管理流程、审批权限及职责划分，定期评估非保险领域投资的风险暴露，并向投资管理委员会报告。 </t>
  </si>
  <si>
    <t>股权管理</t>
  </si>
  <si>
    <t>保险集团应当对银行、证券、信托、房地产、信息技术、互联网等非保险成员公司进行股权管理和风险监测，及时对集团的多元化战略进行评估和调整。</t>
  </si>
  <si>
    <t>保险集团应当建立保险成员公司与非保险成员公司的资产、流动性等隔离制度，对非保险成员公司的投资不得损害保单持有人利益。</t>
  </si>
  <si>
    <t>保险集团非保险领域风险牵头管理部门应当至少每半年向保险集团高级管理层和风险管理委员会报告非保险领域风险的评估及管理情况。</t>
  </si>
  <si>
    <t>风险管理能力评估表 -其他风险</t>
  </si>
  <si>
    <t>总体要求</t>
  </si>
  <si>
    <t>保险集团应当结合自身特点，加强保险风险、市场风险、信用风险、战略风险、声誉风险、流动性风险、操作风险在集团层面的管理，对各类风险提出集团层面的管理要求。</t>
  </si>
  <si>
    <t>保险集团应指导和协调成员公司做好对相关风险的管理工作，推动集团层面的管理要求在主要成员公司予以落实。</t>
  </si>
  <si>
    <t>战略风险管理</t>
  </si>
  <si>
    <t>保险集团应当要求各成员公司与集团建立协调一致的整体战略目标，确保集团整体战略的一致性和集团内部的协调性</t>
  </si>
  <si>
    <t>保险集团应当加强对产品战略、投资战略、品牌战略、海外发展战略的管理，定期评估自身能力，持续跟踪分析市场环境的变化，确保集团战略与自身能力和外部环境相匹配</t>
  </si>
  <si>
    <t>保险集团母公司风险管理部门应当参与战略目标和战略规划的制定，并对战略目标和规划进行独立的风险评估，加强战略风险管理</t>
  </si>
  <si>
    <t>声誉风险管理</t>
  </si>
  <si>
    <t>保险集团应当在集团层面建立声誉风险管理体系，识别和防范整个集团范围内的声誉风险，应对声誉事件带来的负面影响。</t>
  </si>
  <si>
    <t>保险集团应当关注可能会引发声誉风险的重大事件，包括但不限于：
（一）成员公司偿付能力或资本不足； 
（二）重大负面报道； 
（三）重大自然灾害、公共事件或投资损失； 
（四）集中退保或挤兑； 
（五）重大法律诉讼；
（六）重大群访群诉事件。</t>
  </si>
  <si>
    <t>保险集团应当密切关注和防范可能由于市场风险、信用风险、操作风险、流动性风险等其他风险引发和转化的声誉风险。</t>
  </si>
  <si>
    <t>保险集团应当对成员公司发生的声誉风险及时采取有效措施进行处置和化解，避免其演化为集团整体的声誉风险。</t>
  </si>
  <si>
    <t>流动性风险管理</t>
  </si>
  <si>
    <t>保险集团应当根据集团战略、业务结构、风险状况和市场环境等因素，在充分考虑其他风险对流动性的影响和集团整体风险偏好的基础上，确定其流动性风险偏好和风险容忍度，建立流动性风险限额管理制度；</t>
  </si>
  <si>
    <t xml:space="preserve">保险集团应当定期评估保险板块（分为财产险、人身险、健康险等）、银行板块、非金融板块以及集团层面的流动性状况和流动性风险； </t>
  </si>
  <si>
    <t>保险集团应当定期评估和监测集团整体的流动资产和到期负债情况，控制集团整体的的负债融资规模，合理安排资金偿付到期债务；</t>
  </si>
  <si>
    <t>保险集团应当建立流动性储备制度，保持充足的流动性资产，并保持稳定、便捷的融资渠道，以覆盖可能的流动性缺口；</t>
  </si>
  <si>
    <t>保险集团应当加强对非保险成员公司流动性风险管理，建立防火墙，防止非保险成员公司流动性风险向保险成员公司传递；</t>
  </si>
  <si>
    <t>保险集团应当根据实际情况，制定有效的流动性应急预案。</t>
  </si>
  <si>
    <t>保险集团风险管理部门应每半年对集团其它风险情况进行评估并形成评估报告，评估内容应包括各类风险在集团层面的管理情况，以及在各主要成员公司的管理情况，并报集团风险管理委员会。</t>
  </si>
  <si>
    <t>风险管理能力评估表 -资本管理</t>
  </si>
  <si>
    <t>1</t>
  </si>
  <si>
    <t>保险集团应当根据战略发展规划和业务发展计划，结合集团风险偏好，参照《保险公司偿付能力监管规则第14号：资本规划》每年制定三年滚动资本规划，并于每年5月31日之前报银保监会</t>
  </si>
  <si>
    <t>保险集团应当明确资本规划的管理部门及相关部门的职责分工，搭建清晰的管理架构和流程，制定规范健全的管理制度体系，对集团资本进行整体规划、统筹管理和有效配置</t>
  </si>
  <si>
    <t>保险集团应当采用科学的方法与模型工具，考虑保险业务发展、投资管理、风险管理等目标，在遵循监管规定的前提下，评估集团及各成员公司的资本需求</t>
  </si>
  <si>
    <t>对于未来三年的资本需求，保险集团应当综合考虑自身内源性资本的积累能力和外源性资本的可获得性、资本成本等，制定合理的资本补充方案，明确相应的资本补充措施，确保资本充足</t>
  </si>
  <si>
    <t>保险集团应当根据三年滚动资本规划，综合使用各种权益类资本工具、债务类资本工具募集资本，加强资本管理，提高资本使用效率并确保资本充足</t>
  </si>
  <si>
    <t>保险集团应当建立资本配置体系，根据业务发展需要和风险收益水平，在各成员公司间有效分配资本</t>
  </si>
  <si>
    <t>保险集团应当将资本规划的制定和执行情况作为考核体系的重要组成部分，研究制定相应的资本管理考核指标，实现资本管理意图的有效传递和全面落实</t>
  </si>
  <si>
    <t>8</t>
  </si>
  <si>
    <t>保险集团应当将资本规划作为风险管理的重要工具，识别公司经营管理过程中面临的风险，及时有效地补充资本</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</si>
</sst>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51">
    <font>
      <sz val="11"/>
      <color theme="1"/>
      <name val="宋体"/>
      <charset val="134"/>
      <scheme val="minor"/>
    </font>
    <font>
      <b/>
      <sz val="18"/>
      <color rgb="FF000000"/>
      <name val="黑体"/>
      <charset val="134"/>
    </font>
    <font>
      <b/>
      <sz val="8"/>
      <color theme="1"/>
      <name val="微软雅黑"/>
      <charset val="134"/>
    </font>
    <font>
      <b/>
      <sz val="8"/>
      <color rgb="FF000000"/>
      <name val="微软雅黑"/>
      <charset val="134"/>
    </font>
    <font>
      <sz val="8"/>
      <color theme="1"/>
      <name val="微软雅黑"/>
      <charset val="134"/>
    </font>
    <font>
      <sz val="10"/>
      <color theme="1"/>
      <name val="宋体"/>
      <charset val="134"/>
      <scheme val="minor"/>
    </font>
    <font>
      <sz val="8"/>
      <color rgb="FF000000"/>
      <name val="微软雅黑"/>
      <charset val="134"/>
    </font>
    <font>
      <sz val="8"/>
      <color theme="1" tint="0.0499893185216834"/>
      <name val="微软雅黑"/>
      <charset val="134"/>
    </font>
    <font>
      <b/>
      <sz val="8"/>
      <color theme="1" tint="0.0499893185216834"/>
      <name val="微软雅黑"/>
      <charset val="134"/>
    </font>
    <font>
      <sz val="10"/>
      <color rgb="FFFF0000"/>
      <name val="宋体"/>
      <charset val="134"/>
      <scheme val="minor"/>
    </font>
    <font>
      <b/>
      <sz val="20"/>
      <color rgb="FF000000"/>
      <name val="黑体"/>
      <charset val="134"/>
    </font>
    <font>
      <b/>
      <sz val="10.5"/>
      <color rgb="FF000000"/>
      <name val="宋体"/>
      <charset val="134"/>
    </font>
    <font>
      <b/>
      <sz val="10"/>
      <color rgb="FF000000"/>
      <name val="宋体"/>
      <charset val="134"/>
    </font>
    <font>
      <b/>
      <sz val="12"/>
      <color rgb="FF000000"/>
      <name val="Times New Roman"/>
      <charset val="134"/>
    </font>
    <font>
      <sz val="14"/>
      <color rgb="FF000000"/>
      <name val="宋体"/>
      <charset val="134"/>
    </font>
    <font>
      <b/>
      <sz val="10"/>
      <color theme="1"/>
      <name val="宋体"/>
      <charset val="134"/>
    </font>
    <font>
      <b/>
      <sz val="18"/>
      <color theme="1"/>
      <name val="黑体"/>
      <charset val="134"/>
    </font>
    <font>
      <sz val="16"/>
      <color rgb="FF000000"/>
      <name val="仿宋_GB2312"/>
      <charset val="134"/>
    </font>
    <font>
      <sz val="12"/>
      <color rgb="FFFF0000"/>
      <name val="宋体"/>
      <charset val="134"/>
      <scheme val="minor"/>
    </font>
    <font>
      <sz val="16"/>
      <name val="仿宋_GB2312"/>
      <charset val="134"/>
    </font>
    <font>
      <sz val="16"/>
      <color theme="1"/>
      <name val="Arial"/>
      <charset val="134"/>
    </font>
    <font>
      <sz val="10"/>
      <color theme="1"/>
      <name val="Arial"/>
      <charset val="134"/>
    </font>
    <font>
      <sz val="16"/>
      <color theme="1"/>
      <name val="黑体"/>
      <charset val="134"/>
    </font>
    <font>
      <b/>
      <sz val="26"/>
      <color theme="1"/>
      <name val="宋体"/>
      <charset val="134"/>
    </font>
    <font>
      <b/>
      <sz val="18"/>
      <color theme="1"/>
      <name val="Arial"/>
      <charset val="134"/>
    </font>
    <font>
      <b/>
      <sz val="18"/>
      <color theme="1"/>
      <name val="宋体"/>
      <charset val="134"/>
    </font>
    <font>
      <sz val="20"/>
      <color theme="1"/>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rgb="FF3F3F76"/>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
      <b/>
      <sz val="10.5"/>
      <color rgb="FF000000"/>
      <name val="Times New Roman"/>
      <charset val="134"/>
    </font>
    <font>
      <b/>
      <sz val="10"/>
      <color rgb="FF000000"/>
      <name val="Times New Roman"/>
      <charset val="134"/>
    </font>
    <font>
      <b/>
      <sz val="10"/>
      <color theme="1"/>
      <name val="Times New Roman"/>
      <charset val="134"/>
    </font>
    <font>
      <sz val="16"/>
      <color rgb="FF000000"/>
      <name val="Times New Roman"/>
      <charset val="134"/>
    </font>
    <font>
      <sz val="16"/>
      <name val="Times New Roman"/>
      <charset val="134"/>
    </font>
  </fonts>
  <fills count="44">
    <fill>
      <patternFill patternType="none"/>
    </fill>
    <fill>
      <patternFill patternType="gray125"/>
    </fill>
    <fill>
      <patternFill patternType="solid">
        <fgColor rgb="FFFFC000"/>
        <bgColor indexed="64"/>
      </patternFill>
    </fill>
    <fill>
      <patternFill patternType="solid">
        <fgColor rgb="FFFCD5B4"/>
        <bgColor indexed="64"/>
      </patternFill>
    </fill>
    <fill>
      <patternFill patternType="solid">
        <fgColor rgb="FF92D050"/>
        <bgColor indexed="64"/>
      </patternFill>
    </fill>
    <fill>
      <patternFill patternType="solid">
        <fgColor rgb="FFFFFFFF"/>
        <bgColor indexed="64"/>
      </patternFill>
    </fill>
    <fill>
      <patternFill patternType="solid">
        <fgColor rgb="FFD8D8D8"/>
        <bgColor indexed="64"/>
      </patternFill>
    </fill>
    <fill>
      <patternFill patternType="solid">
        <fgColor rgb="FFFAC090"/>
        <bgColor indexed="64"/>
      </patternFill>
    </fill>
    <fill>
      <patternFill patternType="solid">
        <fgColor rgb="FF8DB4E3"/>
        <bgColor indexed="64"/>
      </patternFill>
    </fill>
    <fill>
      <patternFill patternType="lightUp">
        <fgColor rgb="FF000000"/>
        <bgColor rgb="FFDDDDDD"/>
      </patternFill>
    </fill>
    <fill>
      <patternFill patternType="solid">
        <fgColor rgb="FFFE948C"/>
        <bgColor indexed="64"/>
      </patternFill>
    </fill>
    <fill>
      <patternFill patternType="solid">
        <fgColor rgb="FFFFCC66"/>
        <bgColor indexed="64"/>
      </patternFill>
    </fill>
    <fill>
      <patternFill patternType="solid">
        <fgColor rgb="FFF2F2F2"/>
        <bgColor indexed="64"/>
      </patternFill>
    </fill>
    <fill>
      <patternFill patternType="solid">
        <fgColor indexed="6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599993896298105"/>
        <bgColor indexed="64"/>
      </patternFill>
    </fill>
  </fills>
  <borders count="3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thin">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7" fillId="28" borderId="0" applyNumberFormat="0" applyBorder="0" applyAlignment="0" applyProtection="0">
      <alignment vertical="center"/>
    </xf>
    <xf numFmtId="0" fontId="27" fillId="32" borderId="0" applyNumberFormat="0" applyBorder="0" applyAlignment="0" applyProtection="0">
      <alignment vertical="center"/>
    </xf>
    <xf numFmtId="0" fontId="28" fillId="27" borderId="0" applyNumberFormat="0" applyBorder="0" applyAlignment="0" applyProtection="0">
      <alignment vertical="center"/>
    </xf>
    <xf numFmtId="0" fontId="27" fillId="36" borderId="0" applyNumberFormat="0" applyBorder="0" applyAlignment="0" applyProtection="0">
      <alignment vertical="center"/>
    </xf>
    <xf numFmtId="0" fontId="31" fillId="0" borderId="24" applyNumberFormat="0" applyFill="0" applyAlignment="0" applyProtection="0">
      <alignment vertical="center"/>
    </xf>
    <xf numFmtId="0" fontId="36" fillId="0" borderId="0" applyNumberFormat="0" applyFill="0" applyBorder="0" applyAlignment="0" applyProtection="0">
      <alignment vertical="center"/>
    </xf>
    <xf numFmtId="0" fontId="35" fillId="0" borderId="2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34" fillId="0" borderId="23" applyNumberFormat="0" applyFill="0" applyAlignment="0" applyProtection="0">
      <alignment vertical="center"/>
    </xf>
    <xf numFmtId="42" fontId="0" fillId="0" borderId="0" applyFont="0" applyFill="0" applyBorder="0" applyAlignment="0" applyProtection="0">
      <alignment vertical="center"/>
    </xf>
    <xf numFmtId="0" fontId="28" fillId="25" borderId="0" applyNumberFormat="0" applyBorder="0" applyAlignment="0" applyProtection="0">
      <alignment vertical="center"/>
    </xf>
    <xf numFmtId="0" fontId="38" fillId="0" borderId="0" applyNumberFormat="0" applyFill="0" applyBorder="0" applyAlignment="0" applyProtection="0">
      <alignment vertical="center"/>
    </xf>
    <xf numFmtId="0" fontId="27" fillId="34" borderId="0" applyNumberFormat="0" applyBorder="0" applyAlignment="0" applyProtection="0">
      <alignment vertical="center"/>
    </xf>
    <xf numFmtId="0" fontId="28" fillId="35" borderId="0" applyNumberFormat="0" applyBorder="0" applyAlignment="0" applyProtection="0">
      <alignment vertical="center"/>
    </xf>
    <xf numFmtId="0" fontId="39" fillId="0" borderId="23" applyNumberFormat="0" applyFill="0" applyAlignment="0" applyProtection="0">
      <alignment vertical="center"/>
    </xf>
    <xf numFmtId="0" fontId="40" fillId="0" borderId="0" applyNumberFormat="0" applyFill="0" applyBorder="0" applyAlignment="0" applyProtection="0">
      <alignment vertical="center"/>
    </xf>
    <xf numFmtId="0" fontId="27" fillId="37" borderId="0" applyNumberFormat="0" applyBorder="0" applyAlignment="0" applyProtection="0">
      <alignment vertical="center"/>
    </xf>
    <xf numFmtId="44" fontId="0" fillId="0" borderId="0" applyFont="0" applyFill="0" applyBorder="0" applyAlignment="0" applyProtection="0">
      <alignment vertical="center"/>
    </xf>
    <xf numFmtId="0" fontId="27" fillId="39" borderId="0" applyNumberFormat="0" applyBorder="0" applyAlignment="0" applyProtection="0">
      <alignment vertical="center"/>
    </xf>
    <xf numFmtId="0" fontId="41" fillId="12" borderId="26" applyNumberFormat="0" applyAlignment="0" applyProtection="0">
      <alignment vertical="center"/>
    </xf>
    <xf numFmtId="0" fontId="42" fillId="0" borderId="0" applyNumberFormat="0" applyFill="0" applyBorder="0" applyAlignment="0" applyProtection="0">
      <alignment vertical="center"/>
    </xf>
    <xf numFmtId="41" fontId="0" fillId="0" borderId="0" applyFont="0" applyFill="0" applyBorder="0" applyAlignment="0" applyProtection="0">
      <alignment vertical="center"/>
    </xf>
    <xf numFmtId="0" fontId="28" fillId="40" borderId="0" applyNumberFormat="0" applyBorder="0" applyAlignment="0" applyProtection="0">
      <alignment vertical="center"/>
    </xf>
    <xf numFmtId="0" fontId="27" fillId="43" borderId="0" applyNumberFormat="0" applyBorder="0" applyAlignment="0" applyProtection="0">
      <alignment vertical="center"/>
    </xf>
    <xf numFmtId="0" fontId="28" fillId="41" borderId="0" applyNumberFormat="0" applyBorder="0" applyAlignment="0" applyProtection="0">
      <alignment vertical="center"/>
    </xf>
    <xf numFmtId="0" fontId="37" fillId="33" borderId="26" applyNumberFormat="0" applyAlignment="0" applyProtection="0">
      <alignment vertical="center"/>
    </xf>
    <xf numFmtId="0" fontId="21" fillId="0" borderId="0"/>
    <xf numFmtId="0" fontId="45" fillId="12" borderId="29" applyNumberFormat="0" applyAlignment="0" applyProtection="0">
      <alignment vertical="center"/>
    </xf>
    <xf numFmtId="0" fontId="44" fillId="42" borderId="28" applyNumberFormat="0" applyAlignment="0" applyProtection="0">
      <alignment vertical="center"/>
    </xf>
    <xf numFmtId="0" fontId="43" fillId="0" borderId="27" applyNumberFormat="0" applyFill="0" applyAlignment="0" applyProtection="0">
      <alignment vertical="center"/>
    </xf>
    <xf numFmtId="0" fontId="28" fillId="26" borderId="0" applyNumberFormat="0" applyBorder="0" applyAlignment="0" applyProtection="0">
      <alignment vertical="center"/>
    </xf>
    <xf numFmtId="0" fontId="28" fillId="24" borderId="0" applyNumberFormat="0" applyBorder="0" applyAlignment="0" applyProtection="0">
      <alignment vertical="center"/>
    </xf>
    <xf numFmtId="0" fontId="0" fillId="23" borderId="22" applyNumberFormat="0" applyFont="0" applyAlignment="0" applyProtection="0">
      <alignment vertical="center"/>
    </xf>
    <xf numFmtId="0" fontId="33" fillId="0" borderId="0" applyNumberFormat="0" applyFill="0" applyBorder="0" applyAlignment="0" applyProtection="0">
      <alignment vertical="center"/>
    </xf>
    <xf numFmtId="0" fontId="32" fillId="22" borderId="0" applyNumberFormat="0" applyBorder="0" applyAlignment="0" applyProtection="0">
      <alignment vertical="center"/>
    </xf>
    <xf numFmtId="0" fontId="31" fillId="0" borderId="0" applyNumberFormat="0" applyFill="0" applyBorder="0" applyAlignment="0" applyProtection="0">
      <alignment vertical="center"/>
    </xf>
    <xf numFmtId="0" fontId="28" fillId="21" borderId="0" applyNumberFormat="0" applyBorder="0" applyAlignment="0" applyProtection="0">
      <alignment vertical="center"/>
    </xf>
    <xf numFmtId="0" fontId="30" fillId="20" borderId="0" applyNumberFormat="0" applyBorder="0" applyAlignment="0" applyProtection="0">
      <alignment vertical="center"/>
    </xf>
    <xf numFmtId="0" fontId="27" fillId="19" borderId="0" applyNumberFormat="0" applyBorder="0" applyAlignment="0" applyProtection="0">
      <alignment vertical="center"/>
    </xf>
    <xf numFmtId="0" fontId="29" fillId="18" borderId="0" applyNumberFormat="0" applyBorder="0" applyAlignment="0" applyProtection="0">
      <alignment vertical="center"/>
    </xf>
    <xf numFmtId="0" fontId="28" fillId="17" borderId="0" applyNumberFormat="0" applyBorder="0" applyAlignment="0" applyProtection="0">
      <alignment vertical="center"/>
    </xf>
    <xf numFmtId="0" fontId="27" fillId="16" borderId="0" applyNumberFormat="0" applyBorder="0" applyAlignment="0" applyProtection="0">
      <alignment vertical="center"/>
    </xf>
    <xf numFmtId="0" fontId="0" fillId="0" borderId="0"/>
    <xf numFmtId="0" fontId="28" fillId="15" borderId="0" applyNumberFormat="0" applyBorder="0" applyAlignment="0" applyProtection="0">
      <alignment vertical="center"/>
    </xf>
    <xf numFmtId="0" fontId="27" fillId="14" borderId="0" applyNumberFormat="0" applyBorder="0" applyAlignment="0" applyProtection="0">
      <alignment vertical="center"/>
    </xf>
    <xf numFmtId="0" fontId="28" fillId="38" borderId="0" applyNumberFormat="0" applyBorder="0" applyAlignment="0" applyProtection="0">
      <alignment vertical="center"/>
    </xf>
  </cellStyleXfs>
  <cellXfs count="124">
    <xf numFmtId="0" fontId="0" fillId="0" borderId="0" xfId="0"/>
    <xf numFmtId="0" fontId="1" fillId="0" borderId="0"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49" fontId="3" fillId="0" borderId="3" xfId="0" applyNumberFormat="1" applyFont="1" applyBorder="1" applyAlignment="1">
      <alignment horizontal="center" vertical="center" wrapText="1"/>
    </xf>
    <xf numFmtId="0" fontId="4" fillId="5" borderId="4" xfId="0" applyFont="1" applyFill="1" applyBorder="1" applyAlignment="1">
      <alignment vertical="center" wrapText="1"/>
    </xf>
    <xf numFmtId="0" fontId="4" fillId="0" borderId="4" xfId="0" applyFont="1" applyBorder="1" applyAlignment="1">
      <alignment horizontal="center" vertical="center"/>
    </xf>
    <xf numFmtId="0" fontId="4" fillId="0" borderId="6" xfId="0" applyFont="1" applyFill="1" applyBorder="1" applyAlignment="1">
      <alignment horizontal="center" vertical="center" wrapText="1"/>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5" fillId="7" borderId="4" xfId="0" applyFont="1" applyFill="1" applyBorder="1" applyAlignment="1">
      <alignment horizontal="center" vertical="center"/>
    </xf>
    <xf numFmtId="0" fontId="5" fillId="6" borderId="4"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8" xfId="0" applyFont="1" applyFill="1" applyBorder="1" applyAlignment="1">
      <alignment horizontal="center" vertical="center"/>
    </xf>
    <xf numFmtId="0" fontId="5" fillId="7" borderId="8" xfId="0" applyFont="1" applyFill="1" applyBorder="1" applyAlignment="1">
      <alignment horizontal="center" vertical="center"/>
    </xf>
    <xf numFmtId="0" fontId="2" fillId="8" borderId="2" xfId="0" applyFont="1" applyFill="1" applyBorder="1" applyAlignment="1">
      <alignment horizontal="center" vertical="center"/>
    </xf>
    <xf numFmtId="0" fontId="2" fillId="4" borderId="4"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5" fillId="0" borderId="4" xfId="0" applyFont="1" applyBorder="1" applyAlignment="1">
      <alignment vertical="center"/>
    </xf>
    <xf numFmtId="0" fontId="4" fillId="9" borderId="4" xfId="0" applyFont="1" applyFill="1" applyBorder="1" applyAlignment="1">
      <alignment horizontal="center" vertical="center" wrapText="1"/>
    </xf>
    <xf numFmtId="0" fontId="5" fillId="4" borderId="4" xfId="0" applyFont="1" applyFill="1" applyBorder="1" applyAlignment="1">
      <alignment horizontal="center" vertical="center"/>
    </xf>
    <xf numFmtId="0" fontId="2" fillId="10" borderId="9"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8" borderId="4"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2" borderId="12" xfId="0" applyFont="1" applyFill="1" applyBorder="1" applyAlignment="1">
      <alignment horizontal="center" vertical="center"/>
    </xf>
    <xf numFmtId="0" fontId="6" fillId="0" borderId="12" xfId="0" applyFont="1" applyBorder="1" applyAlignment="1">
      <alignment vertical="center"/>
    </xf>
    <xf numFmtId="0" fontId="5" fillId="8" borderId="4" xfId="0" applyFont="1" applyFill="1" applyBorder="1" applyAlignment="1">
      <alignment vertical="center"/>
    </xf>
    <xf numFmtId="0" fontId="6" fillId="9" borderId="4" xfId="0" applyFont="1" applyFill="1" applyBorder="1" applyAlignment="1">
      <alignment horizontal="center" vertical="center"/>
    </xf>
    <xf numFmtId="0" fontId="6" fillId="9" borderId="12" xfId="0" applyFont="1" applyFill="1" applyBorder="1" applyAlignment="1">
      <alignment horizontal="center" vertical="center"/>
    </xf>
    <xf numFmtId="0" fontId="6" fillId="9" borderId="8" xfId="0" applyFont="1" applyFill="1" applyBorder="1" applyAlignment="1">
      <alignment horizontal="center" vertical="center"/>
    </xf>
    <xf numFmtId="0" fontId="6" fillId="9" borderId="13" xfId="0" applyFont="1" applyFill="1" applyBorder="1" applyAlignment="1">
      <alignment horizontal="center" vertical="center"/>
    </xf>
    <xf numFmtId="49" fontId="0" fillId="0" borderId="0" xfId="0" applyNumberFormat="1"/>
    <xf numFmtId="0" fontId="0" fillId="0" borderId="0" xfId="0" applyAlignment="1">
      <alignment horizontal="center"/>
    </xf>
    <xf numFmtId="0" fontId="2" fillId="11" borderId="4" xfId="0" applyFont="1" applyFill="1" applyBorder="1" applyAlignment="1">
      <alignment vertical="center" wrapText="1"/>
    </xf>
    <xf numFmtId="0" fontId="2" fillId="0" borderId="4" xfId="0" applyFont="1" applyBorder="1" applyAlignment="1">
      <alignment horizontal="center" vertical="center"/>
    </xf>
    <xf numFmtId="0" fontId="7" fillId="5" borderId="4" xfId="0" applyFont="1" applyFill="1" applyBorder="1" applyAlignment="1">
      <alignment vertical="center" wrapText="1"/>
    </xf>
    <xf numFmtId="0" fontId="6" fillId="9" borderId="14" xfId="0" applyFont="1" applyFill="1" applyBorder="1" applyAlignment="1">
      <alignment horizontal="center" vertical="center"/>
    </xf>
    <xf numFmtId="49" fontId="3" fillId="0" borderId="3" xfId="0" applyNumberFormat="1" applyFont="1" applyFill="1" applyBorder="1" applyAlignment="1">
      <alignment horizontal="center" vertical="center" wrapText="1"/>
    </xf>
    <xf numFmtId="0" fontId="7" fillId="0" borderId="4" xfId="0" applyFont="1" applyFill="1" applyBorder="1" applyAlignment="1">
      <alignment vertical="center" wrapText="1"/>
    </xf>
    <xf numFmtId="0" fontId="4" fillId="0"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5" fillId="0" borderId="4" xfId="0" applyFont="1" applyBorder="1" applyAlignment="1">
      <alignment horizontal="center" vertical="center"/>
    </xf>
    <xf numFmtId="0" fontId="6" fillId="9" borderId="15" xfId="0" applyFont="1" applyFill="1" applyBorder="1" applyAlignment="1">
      <alignment horizontal="center" vertical="center"/>
    </xf>
    <xf numFmtId="0" fontId="0" fillId="0" borderId="4" xfId="0" applyFont="1" applyBorder="1" applyAlignment="1">
      <alignment horizontal="center"/>
    </xf>
    <xf numFmtId="0" fontId="5" fillId="0" borderId="0" xfId="0" applyFont="1" applyAlignment="1">
      <alignment vertical="center" wrapText="1"/>
    </xf>
    <xf numFmtId="0" fontId="6" fillId="0" borderId="12" xfId="0" applyFont="1" applyBorder="1" applyAlignment="1">
      <alignment horizontal="center" vertical="center"/>
    </xf>
    <xf numFmtId="0" fontId="4" fillId="0" borderId="16" xfId="0" applyFont="1" applyFill="1" applyBorder="1" applyAlignment="1">
      <alignment horizontal="center" vertical="center" wrapText="1"/>
    </xf>
    <xf numFmtId="0" fontId="6" fillId="9" borderId="17" xfId="0" applyFont="1" applyFill="1" applyBorder="1" applyAlignment="1">
      <alignment horizontal="center" vertical="center"/>
    </xf>
    <xf numFmtId="0" fontId="0" fillId="0" borderId="12" xfId="0" applyFont="1" applyBorder="1" applyAlignment="1">
      <alignment horizontal="center"/>
    </xf>
    <xf numFmtId="0" fontId="6" fillId="0" borderId="4" xfId="0" applyFont="1" applyBorder="1" applyAlignment="1">
      <alignment vertical="center"/>
    </xf>
    <xf numFmtId="0" fontId="4" fillId="0" borderId="4" xfId="0" applyFont="1" applyFill="1" applyBorder="1" applyAlignment="1">
      <alignment vertical="center" wrapText="1"/>
    </xf>
    <xf numFmtId="0" fontId="0" fillId="0" borderId="4" xfId="0" applyBorder="1" applyAlignment="1">
      <alignment horizontal="center"/>
    </xf>
    <xf numFmtId="0" fontId="0" fillId="0" borderId="12" xfId="0" applyBorder="1" applyAlignment="1">
      <alignment horizontal="center"/>
    </xf>
    <xf numFmtId="0" fontId="5" fillId="0" borderId="12" xfId="0" applyFont="1" applyBorder="1" applyAlignment="1">
      <alignment horizontal="center" vertical="center"/>
    </xf>
    <xf numFmtId="0" fontId="5" fillId="8" borderId="4" xfId="0" applyFont="1" applyFill="1" applyBorder="1" applyAlignment="1">
      <alignment horizontal="center" vertical="center"/>
    </xf>
    <xf numFmtId="49" fontId="3" fillId="0" borderId="18" xfId="0" applyNumberFormat="1" applyFont="1" applyBorder="1" applyAlignment="1">
      <alignment horizontal="center" vertical="center" wrapText="1"/>
    </xf>
    <xf numFmtId="0" fontId="7" fillId="5" borderId="4" xfId="0" applyFont="1" applyFill="1" applyBorder="1" applyAlignment="1">
      <alignment horizontal="center" vertical="center" wrapText="1"/>
    </xf>
    <xf numFmtId="0" fontId="0" fillId="0" borderId="4" xfId="0" applyFont="1" applyBorder="1"/>
    <xf numFmtId="0" fontId="4" fillId="5" borderId="5" xfId="0" applyFont="1" applyFill="1" applyBorder="1" applyAlignment="1">
      <alignment horizontal="center" vertical="center" wrapText="1"/>
    </xf>
    <xf numFmtId="0" fontId="0" fillId="0" borderId="12" xfId="0" applyFont="1" applyBorder="1"/>
    <xf numFmtId="0" fontId="5" fillId="0" borderId="12" xfId="0" applyFont="1" applyBorder="1" applyAlignment="1">
      <alignment vertical="center"/>
    </xf>
    <xf numFmtId="49" fontId="3" fillId="0" borderId="4" xfId="0" applyNumberFormat="1" applyFont="1" applyFill="1" applyBorder="1" applyAlignment="1">
      <alignment horizontal="center" vertical="center" wrapText="1"/>
    </xf>
    <xf numFmtId="0" fontId="0" fillId="0" borderId="4" xfId="0" applyBorder="1"/>
    <xf numFmtId="0" fontId="0" fillId="0" borderId="0" xfId="0" applyFill="1"/>
    <xf numFmtId="0" fontId="2" fillId="0" borderId="3" xfId="0" applyFont="1" applyFill="1" applyBorder="1" applyAlignment="1">
      <alignment horizontal="center" vertical="center"/>
    </xf>
    <xf numFmtId="0" fontId="8" fillId="2" borderId="4" xfId="0" applyFont="1" applyFill="1" applyBorder="1" applyAlignment="1">
      <alignment horizontal="left" vertical="center"/>
    </xf>
    <xf numFmtId="0" fontId="2" fillId="0" borderId="4" xfId="0" applyFont="1" applyFill="1" applyBorder="1" applyAlignment="1">
      <alignment horizontal="center" vertical="center" wrapText="1"/>
    </xf>
    <xf numFmtId="49" fontId="2"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6" fillId="0" borderId="4" xfId="0" applyFont="1" applyBorder="1" applyAlignment="1">
      <alignment horizontal="center" vertical="center"/>
    </xf>
    <xf numFmtId="0" fontId="3" fillId="0" borderId="4" xfId="0" applyFont="1" applyBorder="1" applyAlignment="1">
      <alignment horizontal="center" vertical="center"/>
    </xf>
    <xf numFmtId="0" fontId="6" fillId="0" borderId="14" xfId="0" applyFont="1" applyBorder="1" applyAlignment="1">
      <alignment horizontal="center" vertical="center"/>
    </xf>
    <xf numFmtId="0" fontId="2" fillId="0" borderId="4" xfId="0" applyFont="1" applyBorder="1" applyAlignment="1">
      <alignment horizontal="center" vertical="center" wrapText="1"/>
    </xf>
    <xf numFmtId="0" fontId="4" fillId="0" borderId="4" xfId="0" applyFont="1" applyBorder="1" applyAlignment="1">
      <alignment vertical="center" wrapText="1"/>
    </xf>
    <xf numFmtId="0" fontId="6" fillId="0" borderId="15" xfId="0" applyFont="1" applyBorder="1" applyAlignment="1">
      <alignment horizontal="center" vertical="center"/>
    </xf>
    <xf numFmtId="0" fontId="5" fillId="0" borderId="0" xfId="0" applyFont="1" applyFill="1" applyAlignment="1">
      <alignment vertical="center" wrapText="1"/>
    </xf>
    <xf numFmtId="0" fontId="2" fillId="0" borderId="12" xfId="0" applyFont="1" applyFill="1" applyBorder="1" applyAlignment="1">
      <alignment horizontal="center" vertical="center"/>
    </xf>
    <xf numFmtId="0" fontId="9" fillId="0" borderId="0" xfId="0" applyFont="1" applyFill="1" applyAlignment="1">
      <alignment vertical="center"/>
    </xf>
    <xf numFmtId="0" fontId="6" fillId="0" borderId="17" xfId="0" applyFont="1" applyBorder="1" applyAlignment="1">
      <alignment horizontal="center" vertical="center"/>
    </xf>
    <xf numFmtId="0" fontId="10" fillId="0" borderId="19" xfId="0" applyFont="1" applyBorder="1" applyAlignment="1">
      <alignment horizontal="center" vertical="center" wrapText="1"/>
    </xf>
    <xf numFmtId="0" fontId="10" fillId="0" borderId="0" xfId="0" applyFont="1" applyBorder="1" applyAlignment="1">
      <alignment horizontal="center" vertical="center" wrapText="1"/>
    </xf>
    <xf numFmtId="0" fontId="11" fillId="2" borderId="1" xfId="0" applyFont="1" applyFill="1" applyBorder="1" applyAlignment="1">
      <alignment horizontal="center" vertical="center"/>
    </xf>
    <xf numFmtId="0" fontId="11" fillId="2" borderId="9"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6" xfId="0" applyFont="1" applyFill="1" applyBorder="1" applyAlignment="1">
      <alignment horizontal="center" vertical="center" wrapText="1"/>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3" fillId="12" borderId="4" xfId="0" applyFont="1" applyFill="1" applyBorder="1" applyAlignment="1">
      <alignment horizontal="center" vertical="center"/>
    </xf>
    <xf numFmtId="0" fontId="11" fillId="6" borderId="7" xfId="0" applyFont="1" applyFill="1" applyBorder="1" applyAlignment="1">
      <alignment horizontal="center" vertical="center"/>
    </xf>
    <xf numFmtId="0" fontId="14" fillId="6" borderId="8" xfId="0" applyFont="1" applyFill="1" applyBorder="1" applyAlignment="1">
      <alignment horizontal="center" vertical="center"/>
    </xf>
    <xf numFmtId="0" fontId="5" fillId="6" borderId="8" xfId="0" applyFont="1" applyFill="1" applyBorder="1" applyAlignment="1">
      <alignment horizontal="center" vertical="center"/>
    </xf>
    <xf numFmtId="0" fontId="11" fillId="2" borderId="0" xfId="0" applyFont="1" applyFill="1" applyBorder="1" applyAlignment="1">
      <alignment horizontal="center" vertical="center"/>
    </xf>
    <xf numFmtId="9" fontId="0" fillId="0" borderId="0" xfId="0" applyNumberFormat="1" applyAlignment="1">
      <alignment horizontal="center"/>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15" fillId="3" borderId="4" xfId="0" applyFont="1" applyFill="1" applyBorder="1" applyAlignment="1">
      <alignment vertical="center" wrapText="1"/>
    </xf>
    <xf numFmtId="0" fontId="15" fillId="3" borderId="4" xfId="0" applyFont="1" applyFill="1" applyBorder="1" applyAlignment="1">
      <alignment horizontal="center" vertical="center" wrapText="1"/>
    </xf>
    <xf numFmtId="0" fontId="15" fillId="3" borderId="4" xfId="0" applyFont="1" applyFill="1" applyBorder="1" applyAlignment="1">
      <alignment horizontal="left" vertical="center" wrapText="1"/>
    </xf>
    <xf numFmtId="9" fontId="13" fillId="12" borderId="4" xfId="0" applyNumberFormat="1" applyFont="1" applyFill="1" applyBorder="1" applyAlignment="1">
      <alignment horizontal="center" vertical="center"/>
    </xf>
    <xf numFmtId="9" fontId="13" fillId="6" borderId="8" xfId="0" applyNumberFormat="1" applyFont="1" applyFill="1" applyBorder="1" applyAlignment="1">
      <alignment horizontal="center" vertical="center"/>
    </xf>
    <xf numFmtId="0" fontId="5" fillId="6" borderId="8" xfId="0" applyFont="1" applyFill="1" applyBorder="1" applyAlignment="1">
      <alignment vertical="center"/>
    </xf>
    <xf numFmtId="0" fontId="11" fillId="2" borderId="20" xfId="0" applyFont="1" applyFill="1" applyBorder="1" applyAlignment="1">
      <alignment horizontal="center" vertical="center" wrapText="1"/>
    </xf>
    <xf numFmtId="0" fontId="11" fillId="2" borderId="21" xfId="0" applyFont="1" applyFill="1" applyBorder="1" applyAlignment="1">
      <alignment horizontal="center" vertical="center"/>
    </xf>
    <xf numFmtId="49" fontId="15" fillId="3" borderId="4" xfId="0" applyNumberFormat="1" applyFont="1" applyFill="1" applyBorder="1" applyAlignment="1">
      <alignment horizontal="center" vertical="center" wrapText="1"/>
    </xf>
    <xf numFmtId="0" fontId="0" fillId="13" borderId="21" xfId="0" applyFill="1" applyBorder="1"/>
    <xf numFmtId="0" fontId="16" fillId="0" borderId="0" xfId="0" applyFont="1" applyAlignment="1">
      <alignment horizontal="center" vertical="center"/>
    </xf>
    <xf numFmtId="0" fontId="17" fillId="0" borderId="0" xfId="0" applyFont="1" applyAlignment="1">
      <alignment horizontal="justify" vertical="center"/>
    </xf>
    <xf numFmtId="0" fontId="18" fillId="0" borderId="0" xfId="0" applyFont="1"/>
    <xf numFmtId="0" fontId="19" fillId="0" borderId="0" xfId="0" applyFont="1" applyAlignment="1">
      <alignment horizontal="justify" vertical="center"/>
    </xf>
    <xf numFmtId="0" fontId="20" fillId="0" borderId="0" xfId="31" applyFont="1" applyAlignment="1">
      <alignment vertical="center"/>
    </xf>
    <xf numFmtId="0" fontId="21" fillId="0" borderId="0" xfId="31"/>
    <xf numFmtId="0" fontId="22" fillId="0" borderId="0" xfId="31" applyFont="1" applyAlignment="1">
      <alignment vertical="top"/>
    </xf>
    <xf numFmtId="0" fontId="23" fillId="0" borderId="0" xfId="31" applyFont="1" applyAlignment="1">
      <alignment horizontal="center" vertical="center"/>
    </xf>
    <xf numFmtId="0" fontId="24" fillId="0" borderId="0" xfId="31" applyFont="1" applyAlignment="1">
      <alignment vertical="center"/>
    </xf>
    <xf numFmtId="0" fontId="25" fillId="0" borderId="0" xfId="31" applyFont="1" applyAlignment="1">
      <alignment horizontal="center" vertical="center"/>
    </xf>
    <xf numFmtId="0" fontId="26" fillId="0" borderId="0" xfId="31" applyFont="1" applyBorder="1" applyAlignment="1">
      <alignment horizontal="left"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Normal 2" xfId="31"/>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F25"/>
  <sheetViews>
    <sheetView tabSelected="1" zoomScale="85" zoomScaleNormal="85" workbookViewId="0">
      <selection activeCell="A1" sqref="A1"/>
    </sheetView>
  </sheetViews>
  <sheetFormatPr defaultColWidth="9" defaultRowHeight="12.75" outlineLevelCol="5"/>
  <cols>
    <col min="1" max="1" width="94.225" style="118" customWidth="1"/>
    <col min="2" max="2" width="4.225" style="118" customWidth="1"/>
    <col min="3" max="6" width="9.10833333333333" style="118" hidden="1" customWidth="1"/>
    <col min="7" max="256" width="9.10833333333333" style="118"/>
    <col min="257" max="257" width="94.225" style="118" customWidth="1"/>
    <col min="258" max="258" width="4.225" style="118" customWidth="1"/>
    <col min="259" max="262" width="9" style="118" hidden="1" customWidth="1"/>
    <col min="263" max="512" width="9.10833333333333" style="118"/>
    <col min="513" max="513" width="94.225" style="118" customWidth="1"/>
    <col min="514" max="514" width="4.225" style="118" customWidth="1"/>
    <col min="515" max="518" width="9" style="118" hidden="1" customWidth="1"/>
    <col min="519" max="768" width="9.10833333333333" style="118"/>
    <col min="769" max="769" width="94.225" style="118" customWidth="1"/>
    <col min="770" max="770" width="4.225" style="118" customWidth="1"/>
    <col min="771" max="774" width="9" style="118" hidden="1" customWidth="1"/>
    <col min="775" max="1024" width="9.10833333333333" style="118"/>
    <col min="1025" max="1025" width="94.225" style="118" customWidth="1"/>
    <col min="1026" max="1026" width="4.225" style="118" customWidth="1"/>
    <col min="1027" max="1030" width="9" style="118" hidden="1" customWidth="1"/>
    <col min="1031" max="1280" width="9.10833333333333" style="118"/>
    <col min="1281" max="1281" width="94.225" style="118" customWidth="1"/>
    <col min="1282" max="1282" width="4.225" style="118" customWidth="1"/>
    <col min="1283" max="1286" width="9" style="118" hidden="1" customWidth="1"/>
    <col min="1287" max="1536" width="9.10833333333333" style="118"/>
    <col min="1537" max="1537" width="94.225" style="118" customWidth="1"/>
    <col min="1538" max="1538" width="4.225" style="118" customWidth="1"/>
    <col min="1539" max="1542" width="9" style="118" hidden="1" customWidth="1"/>
    <col min="1543" max="1792" width="9.10833333333333" style="118"/>
    <col min="1793" max="1793" width="94.225" style="118" customWidth="1"/>
    <col min="1794" max="1794" width="4.225" style="118" customWidth="1"/>
    <col min="1795" max="1798" width="9" style="118" hidden="1" customWidth="1"/>
    <col min="1799" max="2048" width="9.10833333333333" style="118"/>
    <col min="2049" max="2049" width="94.225" style="118" customWidth="1"/>
    <col min="2050" max="2050" width="4.225" style="118" customWidth="1"/>
    <col min="2051" max="2054" width="9" style="118" hidden="1" customWidth="1"/>
    <col min="2055" max="2304" width="9.10833333333333" style="118"/>
    <col min="2305" max="2305" width="94.225" style="118" customWidth="1"/>
    <col min="2306" max="2306" width="4.225" style="118" customWidth="1"/>
    <col min="2307" max="2310" width="9" style="118" hidden="1" customWidth="1"/>
    <col min="2311" max="2560" width="9.10833333333333" style="118"/>
    <col min="2561" max="2561" width="94.225" style="118" customWidth="1"/>
    <col min="2562" max="2562" width="4.225" style="118" customWidth="1"/>
    <col min="2563" max="2566" width="9" style="118" hidden="1" customWidth="1"/>
    <col min="2567" max="2816" width="9.10833333333333" style="118"/>
    <col min="2817" max="2817" width="94.225" style="118" customWidth="1"/>
    <col min="2818" max="2818" width="4.225" style="118" customWidth="1"/>
    <col min="2819" max="2822" width="9" style="118" hidden="1" customWidth="1"/>
    <col min="2823" max="3072" width="9.10833333333333" style="118"/>
    <col min="3073" max="3073" width="94.225" style="118" customWidth="1"/>
    <col min="3074" max="3074" width="4.225" style="118" customWidth="1"/>
    <col min="3075" max="3078" width="9" style="118" hidden="1" customWidth="1"/>
    <col min="3079" max="3328" width="9.10833333333333" style="118"/>
    <col min="3329" max="3329" width="94.225" style="118" customWidth="1"/>
    <col min="3330" max="3330" width="4.225" style="118" customWidth="1"/>
    <col min="3331" max="3334" width="9" style="118" hidden="1" customWidth="1"/>
    <col min="3335" max="3584" width="9.10833333333333" style="118"/>
    <col min="3585" max="3585" width="94.225" style="118" customWidth="1"/>
    <col min="3586" max="3586" width="4.225" style="118" customWidth="1"/>
    <col min="3587" max="3590" width="9" style="118" hidden="1" customWidth="1"/>
    <col min="3591" max="3840" width="9.10833333333333" style="118"/>
    <col min="3841" max="3841" width="94.225" style="118" customWidth="1"/>
    <col min="3842" max="3842" width="4.225" style="118" customWidth="1"/>
    <col min="3843" max="3846" width="9" style="118" hidden="1" customWidth="1"/>
    <col min="3847" max="4096" width="9.10833333333333" style="118"/>
    <col min="4097" max="4097" width="94.225" style="118" customWidth="1"/>
    <col min="4098" max="4098" width="4.225" style="118" customWidth="1"/>
    <col min="4099" max="4102" width="9" style="118" hidden="1" customWidth="1"/>
    <col min="4103" max="4352" width="9.10833333333333" style="118"/>
    <col min="4353" max="4353" width="94.225" style="118" customWidth="1"/>
    <col min="4354" max="4354" width="4.225" style="118" customWidth="1"/>
    <col min="4355" max="4358" width="9" style="118" hidden="1" customWidth="1"/>
    <col min="4359" max="4608" width="9.10833333333333" style="118"/>
    <col min="4609" max="4609" width="94.225" style="118" customWidth="1"/>
    <col min="4610" max="4610" width="4.225" style="118" customWidth="1"/>
    <col min="4611" max="4614" width="9" style="118" hidden="1" customWidth="1"/>
    <col min="4615" max="4864" width="9.10833333333333" style="118"/>
    <col min="4865" max="4865" width="94.225" style="118" customWidth="1"/>
    <col min="4866" max="4866" width="4.225" style="118" customWidth="1"/>
    <col min="4867" max="4870" width="9" style="118" hidden="1" customWidth="1"/>
    <col min="4871" max="5120" width="9.10833333333333" style="118"/>
    <col min="5121" max="5121" width="94.225" style="118" customWidth="1"/>
    <col min="5122" max="5122" width="4.225" style="118" customWidth="1"/>
    <col min="5123" max="5126" width="9" style="118" hidden="1" customWidth="1"/>
    <col min="5127" max="5376" width="9.10833333333333" style="118"/>
    <col min="5377" max="5377" width="94.225" style="118" customWidth="1"/>
    <col min="5378" max="5378" width="4.225" style="118" customWidth="1"/>
    <col min="5379" max="5382" width="9" style="118" hidden="1" customWidth="1"/>
    <col min="5383" max="5632" width="9.10833333333333" style="118"/>
    <col min="5633" max="5633" width="94.225" style="118" customWidth="1"/>
    <col min="5634" max="5634" width="4.225" style="118" customWidth="1"/>
    <col min="5635" max="5638" width="9" style="118" hidden="1" customWidth="1"/>
    <col min="5639" max="5888" width="9.10833333333333" style="118"/>
    <col min="5889" max="5889" width="94.225" style="118" customWidth="1"/>
    <col min="5890" max="5890" width="4.225" style="118" customWidth="1"/>
    <col min="5891" max="5894" width="9" style="118" hidden="1" customWidth="1"/>
    <col min="5895" max="6144" width="9.10833333333333" style="118"/>
    <col min="6145" max="6145" width="94.225" style="118" customWidth="1"/>
    <col min="6146" max="6146" width="4.225" style="118" customWidth="1"/>
    <col min="6147" max="6150" width="9" style="118" hidden="1" customWidth="1"/>
    <col min="6151" max="6400" width="9.10833333333333" style="118"/>
    <col min="6401" max="6401" width="94.225" style="118" customWidth="1"/>
    <col min="6402" max="6402" width="4.225" style="118" customWidth="1"/>
    <col min="6403" max="6406" width="9" style="118" hidden="1" customWidth="1"/>
    <col min="6407" max="6656" width="9.10833333333333" style="118"/>
    <col min="6657" max="6657" width="94.225" style="118" customWidth="1"/>
    <col min="6658" max="6658" width="4.225" style="118" customWidth="1"/>
    <col min="6659" max="6662" width="9" style="118" hidden="1" customWidth="1"/>
    <col min="6663" max="6912" width="9.10833333333333" style="118"/>
    <col min="6913" max="6913" width="94.225" style="118" customWidth="1"/>
    <col min="6914" max="6914" width="4.225" style="118" customWidth="1"/>
    <col min="6915" max="6918" width="9" style="118" hidden="1" customWidth="1"/>
    <col min="6919" max="7168" width="9.10833333333333" style="118"/>
    <col min="7169" max="7169" width="94.225" style="118" customWidth="1"/>
    <col min="7170" max="7170" width="4.225" style="118" customWidth="1"/>
    <col min="7171" max="7174" width="9" style="118" hidden="1" customWidth="1"/>
    <col min="7175" max="7424" width="9.10833333333333" style="118"/>
    <col min="7425" max="7425" width="94.225" style="118" customWidth="1"/>
    <col min="7426" max="7426" width="4.225" style="118" customWidth="1"/>
    <col min="7427" max="7430" width="9" style="118" hidden="1" customWidth="1"/>
    <col min="7431" max="7680" width="9.10833333333333" style="118"/>
    <col min="7681" max="7681" width="94.225" style="118" customWidth="1"/>
    <col min="7682" max="7682" width="4.225" style="118" customWidth="1"/>
    <col min="7683" max="7686" width="9" style="118" hidden="1" customWidth="1"/>
    <col min="7687" max="7936" width="9.10833333333333" style="118"/>
    <col min="7937" max="7937" width="94.225" style="118" customWidth="1"/>
    <col min="7938" max="7938" width="4.225" style="118" customWidth="1"/>
    <col min="7939" max="7942" width="9" style="118" hidden="1" customWidth="1"/>
    <col min="7943" max="8192" width="9.10833333333333" style="118"/>
    <col min="8193" max="8193" width="94.225" style="118" customWidth="1"/>
    <col min="8194" max="8194" width="4.225" style="118" customWidth="1"/>
    <col min="8195" max="8198" width="9" style="118" hidden="1" customWidth="1"/>
    <col min="8199" max="8448" width="9.10833333333333" style="118"/>
    <col min="8449" max="8449" width="94.225" style="118" customWidth="1"/>
    <col min="8450" max="8450" width="4.225" style="118" customWidth="1"/>
    <col min="8451" max="8454" width="9" style="118" hidden="1" customWidth="1"/>
    <col min="8455" max="8704" width="9.10833333333333" style="118"/>
    <col min="8705" max="8705" width="94.225" style="118" customWidth="1"/>
    <col min="8706" max="8706" width="4.225" style="118" customWidth="1"/>
    <col min="8707" max="8710" width="9" style="118" hidden="1" customWidth="1"/>
    <col min="8711" max="8960" width="9.10833333333333" style="118"/>
    <col min="8961" max="8961" width="94.225" style="118" customWidth="1"/>
    <col min="8962" max="8962" width="4.225" style="118" customWidth="1"/>
    <col min="8963" max="8966" width="9" style="118" hidden="1" customWidth="1"/>
    <col min="8967" max="9216" width="9.10833333333333" style="118"/>
    <col min="9217" max="9217" width="94.225" style="118" customWidth="1"/>
    <col min="9218" max="9218" width="4.225" style="118" customWidth="1"/>
    <col min="9219" max="9222" width="9" style="118" hidden="1" customWidth="1"/>
    <col min="9223" max="9472" width="9.10833333333333" style="118"/>
    <col min="9473" max="9473" width="94.225" style="118" customWidth="1"/>
    <col min="9474" max="9474" width="4.225" style="118" customWidth="1"/>
    <col min="9475" max="9478" width="9" style="118" hidden="1" customWidth="1"/>
    <col min="9479" max="9728" width="9.10833333333333" style="118"/>
    <col min="9729" max="9729" width="94.225" style="118" customWidth="1"/>
    <col min="9730" max="9730" width="4.225" style="118" customWidth="1"/>
    <col min="9731" max="9734" width="9" style="118" hidden="1" customWidth="1"/>
    <col min="9735" max="9984" width="9.10833333333333" style="118"/>
    <col min="9985" max="9985" width="94.225" style="118" customWidth="1"/>
    <col min="9986" max="9986" width="4.225" style="118" customWidth="1"/>
    <col min="9987" max="9990" width="9" style="118" hidden="1" customWidth="1"/>
    <col min="9991" max="10240" width="9.10833333333333" style="118"/>
    <col min="10241" max="10241" width="94.225" style="118" customWidth="1"/>
    <col min="10242" max="10242" width="4.225" style="118" customWidth="1"/>
    <col min="10243" max="10246" width="9" style="118" hidden="1" customWidth="1"/>
    <col min="10247" max="10496" width="9.10833333333333" style="118"/>
    <col min="10497" max="10497" width="94.225" style="118" customWidth="1"/>
    <col min="10498" max="10498" width="4.225" style="118" customWidth="1"/>
    <col min="10499" max="10502" width="9" style="118" hidden="1" customWidth="1"/>
    <col min="10503" max="10752" width="9.10833333333333" style="118"/>
    <col min="10753" max="10753" width="94.225" style="118" customWidth="1"/>
    <col min="10754" max="10754" width="4.225" style="118" customWidth="1"/>
    <col min="10755" max="10758" width="9" style="118" hidden="1" customWidth="1"/>
    <col min="10759" max="11008" width="9.10833333333333" style="118"/>
    <col min="11009" max="11009" width="94.225" style="118" customWidth="1"/>
    <col min="11010" max="11010" width="4.225" style="118" customWidth="1"/>
    <col min="11011" max="11014" width="9" style="118" hidden="1" customWidth="1"/>
    <col min="11015" max="11264" width="9.10833333333333" style="118"/>
    <col min="11265" max="11265" width="94.225" style="118" customWidth="1"/>
    <col min="11266" max="11266" width="4.225" style="118" customWidth="1"/>
    <col min="11267" max="11270" width="9" style="118" hidden="1" customWidth="1"/>
    <col min="11271" max="11520" width="9.10833333333333" style="118"/>
    <col min="11521" max="11521" width="94.225" style="118" customWidth="1"/>
    <col min="11522" max="11522" width="4.225" style="118" customWidth="1"/>
    <col min="11523" max="11526" width="9" style="118" hidden="1" customWidth="1"/>
    <col min="11527" max="11776" width="9.10833333333333" style="118"/>
    <col min="11777" max="11777" width="94.225" style="118" customWidth="1"/>
    <col min="11778" max="11778" width="4.225" style="118" customWidth="1"/>
    <col min="11779" max="11782" width="9" style="118" hidden="1" customWidth="1"/>
    <col min="11783" max="12032" width="9.10833333333333" style="118"/>
    <col min="12033" max="12033" width="94.225" style="118" customWidth="1"/>
    <col min="12034" max="12034" width="4.225" style="118" customWidth="1"/>
    <col min="12035" max="12038" width="9" style="118" hidden="1" customWidth="1"/>
    <col min="12039" max="12288" width="9.10833333333333" style="118"/>
    <col min="12289" max="12289" width="94.225" style="118" customWidth="1"/>
    <col min="12290" max="12290" width="4.225" style="118" customWidth="1"/>
    <col min="12291" max="12294" width="9" style="118" hidden="1" customWidth="1"/>
    <col min="12295" max="12544" width="9.10833333333333" style="118"/>
    <col min="12545" max="12545" width="94.225" style="118" customWidth="1"/>
    <col min="12546" max="12546" width="4.225" style="118" customWidth="1"/>
    <col min="12547" max="12550" width="9" style="118" hidden="1" customWidth="1"/>
    <col min="12551" max="12800" width="9.10833333333333" style="118"/>
    <col min="12801" max="12801" width="94.225" style="118" customWidth="1"/>
    <col min="12802" max="12802" width="4.225" style="118" customWidth="1"/>
    <col min="12803" max="12806" width="9" style="118" hidden="1" customWidth="1"/>
    <col min="12807" max="13056" width="9.10833333333333" style="118"/>
    <col min="13057" max="13057" width="94.225" style="118" customWidth="1"/>
    <col min="13058" max="13058" width="4.225" style="118" customWidth="1"/>
    <col min="13059" max="13062" width="9" style="118" hidden="1" customWidth="1"/>
    <col min="13063" max="13312" width="9.10833333333333" style="118"/>
    <col min="13313" max="13313" width="94.225" style="118" customWidth="1"/>
    <col min="13314" max="13314" width="4.225" style="118" customWidth="1"/>
    <col min="13315" max="13318" width="9" style="118" hidden="1" customWidth="1"/>
    <col min="13319" max="13568" width="9.10833333333333" style="118"/>
    <col min="13569" max="13569" width="94.225" style="118" customWidth="1"/>
    <col min="13570" max="13570" width="4.225" style="118" customWidth="1"/>
    <col min="13571" max="13574" width="9" style="118" hidden="1" customWidth="1"/>
    <col min="13575" max="13824" width="9.10833333333333" style="118"/>
    <col min="13825" max="13825" width="94.225" style="118" customWidth="1"/>
    <col min="13826" max="13826" width="4.225" style="118" customWidth="1"/>
    <col min="13827" max="13830" width="9" style="118" hidden="1" customWidth="1"/>
    <col min="13831" max="14080" width="9.10833333333333" style="118"/>
    <col min="14081" max="14081" width="94.225" style="118" customWidth="1"/>
    <col min="14082" max="14082" width="4.225" style="118" customWidth="1"/>
    <col min="14083" max="14086" width="9" style="118" hidden="1" customWidth="1"/>
    <col min="14087" max="14336" width="9.10833333333333" style="118"/>
    <col min="14337" max="14337" width="94.225" style="118" customWidth="1"/>
    <col min="14338" max="14338" width="4.225" style="118" customWidth="1"/>
    <col min="14339" max="14342" width="9" style="118" hidden="1" customWidth="1"/>
    <col min="14343" max="14592" width="9.10833333333333" style="118"/>
    <col min="14593" max="14593" width="94.225" style="118" customWidth="1"/>
    <col min="14594" max="14594" width="4.225" style="118" customWidth="1"/>
    <col min="14595" max="14598" width="9" style="118" hidden="1" customWidth="1"/>
    <col min="14599" max="14848" width="9.10833333333333" style="118"/>
    <col min="14849" max="14849" width="94.225" style="118" customWidth="1"/>
    <col min="14850" max="14850" width="4.225" style="118" customWidth="1"/>
    <col min="14851" max="14854" width="9" style="118" hidden="1" customWidth="1"/>
    <col min="14855" max="15104" width="9.10833333333333" style="118"/>
    <col min="15105" max="15105" width="94.225" style="118" customWidth="1"/>
    <col min="15106" max="15106" width="4.225" style="118" customWidth="1"/>
    <col min="15107" max="15110" width="9" style="118" hidden="1" customWidth="1"/>
    <col min="15111" max="15360" width="9.10833333333333" style="118"/>
    <col min="15361" max="15361" width="94.225" style="118" customWidth="1"/>
    <col min="15362" max="15362" width="4.225" style="118" customWidth="1"/>
    <col min="15363" max="15366" width="9" style="118" hidden="1" customWidth="1"/>
    <col min="15367" max="15616" width="9.10833333333333" style="118"/>
    <col min="15617" max="15617" width="94.225" style="118" customWidth="1"/>
    <col min="15618" max="15618" width="4.225" style="118" customWidth="1"/>
    <col min="15619" max="15622" width="9" style="118" hidden="1" customWidth="1"/>
    <col min="15623" max="15872" width="9.10833333333333" style="118"/>
    <col min="15873" max="15873" width="94.225" style="118" customWidth="1"/>
    <col min="15874" max="15874" width="4.225" style="118" customWidth="1"/>
    <col min="15875" max="15878" width="9" style="118" hidden="1" customWidth="1"/>
    <col min="15879" max="16128" width="9.10833333333333" style="118"/>
    <col min="16129" max="16129" width="94.225" style="118" customWidth="1"/>
    <col min="16130" max="16130" width="4.225" style="118" customWidth="1"/>
    <col min="16131" max="16134" width="9" style="118" hidden="1" customWidth="1"/>
    <col min="16135" max="16384" width="9.10833333333333" style="118"/>
  </cols>
  <sheetData>
    <row r="1" ht="58.5" customHeight="1" spans="1:1">
      <c r="A1" s="119" t="s">
        <v>0</v>
      </c>
    </row>
    <row r="2" ht="48" customHeight="1" spans="1:6">
      <c r="A2" s="120" t="s">
        <v>1</v>
      </c>
      <c r="B2" s="121"/>
      <c r="C2" s="121"/>
      <c r="D2" s="121"/>
      <c r="E2" s="121"/>
      <c r="F2" s="121"/>
    </row>
    <row r="3" ht="23.1" customHeight="1" spans="1:6">
      <c r="A3" s="122"/>
      <c r="B3" s="121"/>
      <c r="C3" s="121"/>
      <c r="D3" s="121"/>
      <c r="E3" s="121"/>
      <c r="F3" s="121"/>
    </row>
    <row r="4" ht="23.1" customHeight="1" spans="1:6">
      <c r="A4" s="122"/>
      <c r="B4" s="121"/>
      <c r="C4" s="121"/>
      <c r="D4" s="121"/>
      <c r="E4" s="121"/>
      <c r="F4" s="121"/>
    </row>
    <row r="5" ht="23.1" customHeight="1" spans="1:6">
      <c r="A5" s="122"/>
      <c r="B5" s="121"/>
      <c r="C5" s="121"/>
      <c r="D5" s="121"/>
      <c r="E5" s="121"/>
      <c r="F5" s="121"/>
    </row>
    <row r="6" ht="23.1" customHeight="1" spans="1:6">
      <c r="A6" s="122"/>
      <c r="B6" s="121"/>
      <c r="C6" s="121"/>
      <c r="D6" s="121"/>
      <c r="E6" s="121"/>
      <c r="F6" s="121"/>
    </row>
    <row r="7" s="117" customFormat="1" ht="23.1" customHeight="1" spans="1:1">
      <c r="A7" s="122"/>
    </row>
    <row r="8" s="117" customFormat="1" ht="23.1" customHeight="1" spans="1:1">
      <c r="A8" s="122"/>
    </row>
    <row r="9" s="117" customFormat="1" ht="23.1" customHeight="1" spans="1:1">
      <c r="A9" s="122"/>
    </row>
    <row r="10" s="117" customFormat="1" ht="23.1" customHeight="1" spans="1:1">
      <c r="A10" s="122"/>
    </row>
    <row r="11" s="117" customFormat="1" ht="23.1" customHeight="1" spans="1:1">
      <c r="A11" s="122"/>
    </row>
    <row r="12" s="117" customFormat="1" ht="23.1" customHeight="1" spans="1:1">
      <c r="A12" s="122"/>
    </row>
    <row r="13" s="117" customFormat="1" ht="23.1" customHeight="1" spans="1:1">
      <c r="A13" s="122"/>
    </row>
    <row r="14" s="117" customFormat="1" ht="23.1" customHeight="1" spans="1:1">
      <c r="A14" s="122"/>
    </row>
    <row r="15" s="117" customFormat="1" ht="23.1" customHeight="1" spans="1:1">
      <c r="A15" s="122"/>
    </row>
    <row r="16" s="117" customFormat="1" ht="24.9" customHeight="1"/>
    <row r="17" s="117" customFormat="1" ht="24.9" customHeight="1"/>
    <row r="18" s="117" customFormat="1" ht="24.9" customHeight="1"/>
    <row r="19" s="117" customFormat="1" ht="35.25" customHeight="1" spans="1:1">
      <c r="A19" s="123" t="s">
        <v>2</v>
      </c>
    </row>
    <row r="20" s="117" customFormat="1" ht="35.25" customHeight="1" spans="1:1">
      <c r="A20" s="123" t="s">
        <v>3</v>
      </c>
    </row>
    <row r="21" s="117" customFormat="1" ht="36" customHeight="1" spans="1:1">
      <c r="A21" s="123" t="s">
        <v>4</v>
      </c>
    </row>
    <row r="22" s="117" customFormat="1" ht="35.25" customHeight="1" spans="1:1">
      <c r="A22" s="123" t="s">
        <v>5</v>
      </c>
    </row>
    <row r="23" s="117" customFormat="1" ht="27.9" customHeight="1"/>
    <row r="24" s="117" customFormat="1" ht="27.9" customHeight="1"/>
    <row r="25" s="117" customFormat="1" ht="27.9" customHeight="1"/>
  </sheetData>
  <mergeCells count="1">
    <mergeCell ref="A3:A15"/>
  </mergeCells>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zoomScale="115" zoomScaleNormal="115" topLeftCell="A13" workbookViewId="0">
      <selection activeCell="N16" sqref="N16"/>
    </sheetView>
  </sheetViews>
  <sheetFormatPr defaultColWidth="9" defaultRowHeight="13.5"/>
  <cols>
    <col min="1" max="1" width="4.10833333333333" style="38" customWidth="1"/>
    <col min="2" max="2" width="65.4416666666667" customWidth="1"/>
    <col min="3" max="3" width="5.89166666666667" style="39" customWidth="1"/>
    <col min="4" max="4" width="4.10833333333333" style="39" customWidth="1"/>
    <col min="5" max="5" width="4.225" style="39" customWidth="1"/>
    <col min="6" max="6" width="4.33333333333333" style="39" customWidth="1"/>
    <col min="7" max="9" width="4.225" style="39" customWidth="1"/>
    <col min="10" max="10" width="4.44166666666667" style="39" customWidth="1"/>
    <col min="11" max="11" width="20.3333333333333" style="39" customWidth="1"/>
  </cols>
  <sheetData>
    <row r="1" ht="22.5" spans="1:12">
      <c r="A1" s="1" t="s">
        <v>215</v>
      </c>
      <c r="B1" s="1"/>
      <c r="C1" s="1"/>
      <c r="D1" s="1"/>
      <c r="E1" s="1"/>
      <c r="F1" s="1"/>
      <c r="G1" s="1"/>
      <c r="H1" s="1"/>
      <c r="I1" s="1"/>
      <c r="J1" s="1"/>
      <c r="K1" s="1"/>
      <c r="L1" s="51"/>
    </row>
    <row r="2" spans="1:12">
      <c r="A2" s="2" t="s">
        <v>55</v>
      </c>
      <c r="B2" s="3"/>
      <c r="C2" s="4" t="s">
        <v>56</v>
      </c>
      <c r="D2" s="5" t="s">
        <v>52</v>
      </c>
      <c r="E2" s="5"/>
      <c r="F2" s="5"/>
      <c r="G2" s="21" t="s">
        <v>53</v>
      </c>
      <c r="H2" s="21"/>
      <c r="I2" s="21"/>
      <c r="J2" s="27" t="s">
        <v>57</v>
      </c>
      <c r="K2" s="28" t="s">
        <v>58</v>
      </c>
      <c r="L2" s="51"/>
    </row>
    <row r="3" ht="32.25" customHeight="1" spans="1:12">
      <c r="A3" s="6"/>
      <c r="B3" s="7"/>
      <c r="C3" s="8"/>
      <c r="D3" s="9" t="s">
        <v>26</v>
      </c>
      <c r="E3" s="9" t="s">
        <v>59</v>
      </c>
      <c r="F3" s="22" t="s">
        <v>32</v>
      </c>
      <c r="G3" s="23" t="s">
        <v>26</v>
      </c>
      <c r="H3" s="23" t="s">
        <v>59</v>
      </c>
      <c r="I3" s="29" t="s">
        <v>32</v>
      </c>
      <c r="J3" s="30"/>
      <c r="K3" s="31"/>
      <c r="L3" s="51"/>
    </row>
    <row r="4" spans="1:12">
      <c r="A4" s="10">
        <v>1</v>
      </c>
      <c r="B4" s="40" t="s">
        <v>216</v>
      </c>
      <c r="C4" s="41">
        <v>10</v>
      </c>
      <c r="D4" s="34"/>
      <c r="E4" s="34"/>
      <c r="F4" s="34"/>
      <c r="G4" s="34"/>
      <c r="H4" s="34"/>
      <c r="I4" s="34"/>
      <c r="J4" s="34"/>
      <c r="K4" s="35"/>
      <c r="L4" s="51"/>
    </row>
    <row r="5" ht="21" spans="1:12">
      <c r="A5" s="10">
        <v>1.1</v>
      </c>
      <c r="B5" s="11" t="s">
        <v>217</v>
      </c>
      <c r="C5" s="12">
        <v>5</v>
      </c>
      <c r="D5" s="13">
        <f>$C5*'3-评分结果汇总表'!$B$15</f>
        <v>2.5</v>
      </c>
      <c r="E5" s="47"/>
      <c r="F5" s="48" t="str">
        <f>IF(E5="完全符合",D5*100%,IF(E5="大部分符合",D5*80%,IF(E5="部分符合",D5*50%,IF(E5="不符合",0,IF(E5="不适用",0,"0")))))</f>
        <v>0</v>
      </c>
      <c r="G5" s="13">
        <f>$C5*'3-评分结果汇总表'!$B$16</f>
        <v>2.5</v>
      </c>
      <c r="H5" s="47"/>
      <c r="I5" s="48" t="str">
        <f>IF(H5="完全符合",G5*100%,IF(H5="大部分符合",G5*80%,IF(H5="部分符合",G5*50%,IF(H5="不符合",0,IF(H5="不适用",0,"0")))))</f>
        <v>0</v>
      </c>
      <c r="J5" s="48">
        <f>F5+I5</f>
        <v>0</v>
      </c>
      <c r="K5" s="52"/>
      <c r="L5" s="51"/>
    </row>
    <row r="6" ht="21" spans="1:12">
      <c r="A6" s="10">
        <v>1.2</v>
      </c>
      <c r="B6" s="11" t="s">
        <v>218</v>
      </c>
      <c r="C6" s="12">
        <v>5</v>
      </c>
      <c r="D6" s="13">
        <f>$C6*'3-评分结果汇总表'!$B$15</f>
        <v>2.5</v>
      </c>
      <c r="E6" s="47"/>
      <c r="F6" s="48" t="str">
        <f t="shared" ref="F6:F8" si="0">IF(E6="完全符合",D6*100%,IF(E6="大部分符合",D6*80%,IF(E6="部分符合",D6*50%,IF(E6="不符合",0,IF(E6="不适用",0,"0")))))</f>
        <v>0</v>
      </c>
      <c r="G6" s="13">
        <f>$C6*'3-评分结果汇总表'!$B$16</f>
        <v>2.5</v>
      </c>
      <c r="H6" s="47"/>
      <c r="I6" s="48" t="str">
        <f t="shared" ref="I6:I8" si="1">IF(H6="完全符合",G6*100%,IF(H6="大部分符合",G6*80%,IF(H6="部分符合",G6*50%,IF(H6="不符合",0,IF(H6="不适用",0,"0")))))</f>
        <v>0</v>
      </c>
      <c r="J6" s="48">
        <f t="shared" ref="J6:J8" si="2">F6+I6</f>
        <v>0</v>
      </c>
      <c r="K6" s="53"/>
      <c r="L6" s="51"/>
    </row>
    <row r="7" spans="1:12">
      <c r="A7" s="10">
        <v>2</v>
      </c>
      <c r="B7" s="40" t="s">
        <v>219</v>
      </c>
      <c r="C7" s="41">
        <v>25</v>
      </c>
      <c r="D7" s="34"/>
      <c r="E7" s="34"/>
      <c r="F7" s="34"/>
      <c r="G7" s="34"/>
      <c r="H7" s="34"/>
      <c r="I7" s="34"/>
      <c r="J7" s="34"/>
      <c r="K7" s="35"/>
      <c r="L7" s="51"/>
    </row>
    <row r="8" ht="21" spans="1:12">
      <c r="A8" s="10">
        <v>2.1</v>
      </c>
      <c r="B8" s="11" t="s">
        <v>220</v>
      </c>
      <c r="C8" s="12">
        <v>10</v>
      </c>
      <c r="D8" s="13">
        <f>$C8*'3-评分结果汇总表'!$B$15</f>
        <v>5</v>
      </c>
      <c r="E8" s="47"/>
      <c r="F8" s="48" t="str">
        <f t="shared" si="0"/>
        <v>0</v>
      </c>
      <c r="G8" s="13">
        <f>$C8*'3-评分结果汇总表'!$B$16</f>
        <v>5</v>
      </c>
      <c r="H8" s="47"/>
      <c r="I8" s="48" t="str">
        <f t="shared" si="1"/>
        <v>0</v>
      </c>
      <c r="J8" s="48">
        <f t="shared" si="2"/>
        <v>0</v>
      </c>
      <c r="K8" s="53"/>
      <c r="L8" s="51"/>
    </row>
    <row r="9" ht="21" spans="1:12">
      <c r="A9" s="10">
        <v>2.2</v>
      </c>
      <c r="B9" s="42" t="s">
        <v>221</v>
      </c>
      <c r="C9" s="12">
        <v>5</v>
      </c>
      <c r="D9" s="13">
        <f>$C9*'3-评分结果汇总表'!$B$15</f>
        <v>2.5</v>
      </c>
      <c r="E9" s="47"/>
      <c r="F9" s="48" t="str">
        <f t="shared" ref="F9:F10" si="3">IF(E9="完全符合",D9*100%,IF(E9="大部分符合",D9*80%,IF(E9="部分符合",D9*50%,IF(E9="不符合",0,IF(E9="不适用",0,"0")))))</f>
        <v>0</v>
      </c>
      <c r="G9" s="13">
        <f>$C9*'3-评分结果汇总表'!$B$16</f>
        <v>2.5</v>
      </c>
      <c r="H9" s="47"/>
      <c r="I9" s="48" t="str">
        <f t="shared" ref="I9:I10" si="4">IF(H9="完全符合",G9*100%,IF(H9="大部分符合",G9*80%,IF(H9="部分符合",G9*50%,IF(H9="不符合",0,IF(H9="不适用",0,"0")))))</f>
        <v>0</v>
      </c>
      <c r="J9" s="48">
        <f t="shared" ref="J9:J10" si="5">F9+I9</f>
        <v>0</v>
      </c>
      <c r="K9" s="53"/>
      <c r="L9" s="51"/>
    </row>
    <row r="10" ht="21" spans="1:12">
      <c r="A10" s="10">
        <v>2.3</v>
      </c>
      <c r="B10" s="42" t="s">
        <v>222</v>
      </c>
      <c r="C10" s="12">
        <v>10</v>
      </c>
      <c r="D10" s="13">
        <f>$C10*'3-评分结果汇总表'!$B$15</f>
        <v>5</v>
      </c>
      <c r="E10" s="47"/>
      <c r="F10" s="48" t="str">
        <f t="shared" si="3"/>
        <v>0</v>
      </c>
      <c r="G10" s="13">
        <f>$C10*'3-评分结果汇总表'!$B$16</f>
        <v>5</v>
      </c>
      <c r="H10" s="47"/>
      <c r="I10" s="48" t="str">
        <f t="shared" si="4"/>
        <v>0</v>
      </c>
      <c r="J10" s="48">
        <f t="shared" si="5"/>
        <v>0</v>
      </c>
      <c r="K10" s="52"/>
      <c r="L10" s="51"/>
    </row>
    <row r="11" spans="1:12">
      <c r="A11" s="10">
        <v>3</v>
      </c>
      <c r="B11" s="40" t="s">
        <v>223</v>
      </c>
      <c r="C11" s="41">
        <v>25</v>
      </c>
      <c r="D11" s="43"/>
      <c r="E11" s="49"/>
      <c r="F11" s="49"/>
      <c r="G11" s="49"/>
      <c r="H11" s="49"/>
      <c r="I11" s="49"/>
      <c r="J11" s="49"/>
      <c r="K11" s="54"/>
      <c r="L11" s="51"/>
    </row>
    <row r="12" ht="21" spans="1:12">
      <c r="A12" s="44">
        <v>3.1</v>
      </c>
      <c r="B12" s="45" t="s">
        <v>224</v>
      </c>
      <c r="C12" s="12">
        <v>10</v>
      </c>
      <c r="D12" s="13">
        <f>$C12*'3-评分结果汇总表'!$B$15</f>
        <v>5</v>
      </c>
      <c r="E12" s="13"/>
      <c r="F12" s="13" t="str">
        <f>IF(E12="完全符合",D12*100%,IF(E12="大部分符合",D12*80%,IF(E12="部分符合",D12*50%,IF(E12="不符合",0,IF(E12="不适用",0,"0")))))</f>
        <v>0</v>
      </c>
      <c r="G12" s="13">
        <f>$C12*'3-评分结果汇总表'!$B$16</f>
        <v>5</v>
      </c>
      <c r="H12" s="13"/>
      <c r="I12" s="13" t="str">
        <f>IF(H12="完全符合",G12*100%,IF(H12="大部分符合",G12*80%,IF(H12="部分符合",G12*50%,IF(H12="不符合",0,IF(H12="不适用",0,"0")))))</f>
        <v>0</v>
      </c>
      <c r="J12" s="13">
        <f>F12+I12</f>
        <v>0</v>
      </c>
      <c r="K12" s="53"/>
      <c r="L12" s="51"/>
    </row>
    <row r="13" ht="73.5" spans="1:12">
      <c r="A13" s="44">
        <v>3.2</v>
      </c>
      <c r="B13" s="11" t="s">
        <v>225</v>
      </c>
      <c r="C13" s="12">
        <v>5</v>
      </c>
      <c r="D13" s="13">
        <f>$C13*'3-评分结果汇总表'!$B$15</f>
        <v>2.5</v>
      </c>
      <c r="E13" s="13"/>
      <c r="F13" s="13" t="str">
        <f t="shared" ref="F13" si="6">IF(E13="完全符合",D13*100%,IF(E13="大部分符合",D13*80%,IF(E13="部分符合",D13*50%,IF(E13="不符合",0,IF(E13="不适用",0,"0")))))</f>
        <v>0</v>
      </c>
      <c r="G13" s="13">
        <f>$C13*'3-评分结果汇总表'!$B$16</f>
        <v>2.5</v>
      </c>
      <c r="H13" s="13"/>
      <c r="I13" s="13" t="str">
        <f t="shared" ref="I13" si="7">IF(H13="完全符合",G13*100%,IF(H13="大部分符合",G13*80%,IF(H13="部分符合",G13*50%,IF(H13="不符合",0,IF(H13="不适用",0,"0")))))</f>
        <v>0</v>
      </c>
      <c r="J13" s="13">
        <f t="shared" ref="J13" si="8">F13+I13</f>
        <v>0</v>
      </c>
      <c r="K13" s="53"/>
      <c r="L13" s="51"/>
    </row>
    <row r="14" ht="33" customHeight="1" spans="1:12">
      <c r="A14" s="44">
        <v>3.3</v>
      </c>
      <c r="B14" s="11" t="s">
        <v>226</v>
      </c>
      <c r="C14" s="12">
        <v>5</v>
      </c>
      <c r="D14" s="13">
        <f>$C14*'3-评分结果汇总表'!$B$15</f>
        <v>2.5</v>
      </c>
      <c r="E14" s="13"/>
      <c r="F14" s="13" t="str">
        <f t="shared" ref="F14:F15" si="9">IF(E14="完全符合",D14*100%,IF(E14="大部分符合",D14*80%,IF(E14="部分符合",D14*50%,IF(E14="不符合",0,IF(E14="不适用",0,"0")))))</f>
        <v>0</v>
      </c>
      <c r="G14" s="13">
        <f>$C14*'3-评分结果汇总表'!$B$16</f>
        <v>2.5</v>
      </c>
      <c r="H14" s="13"/>
      <c r="I14" s="13" t="str">
        <f t="shared" ref="I14:I15" si="10">IF(H14="完全符合",G14*100%,IF(H14="大部分符合",G14*80%,IF(H14="部分符合",G14*50%,IF(H14="不符合",0,IF(H14="不适用",0,"0")))))</f>
        <v>0</v>
      </c>
      <c r="J14" s="13">
        <f t="shared" ref="J14:J15" si="11">F14+I14</f>
        <v>0</v>
      </c>
      <c r="K14" s="53"/>
      <c r="L14" s="51"/>
    </row>
    <row r="15" ht="21" spans="1:12">
      <c r="A15" s="44">
        <v>3.4</v>
      </c>
      <c r="B15" s="11" t="s">
        <v>227</v>
      </c>
      <c r="C15" s="12">
        <v>5</v>
      </c>
      <c r="D15" s="13">
        <f>$C15*'3-评分结果汇总表'!$B$15</f>
        <v>2.5</v>
      </c>
      <c r="E15" s="47"/>
      <c r="F15" s="48" t="str">
        <f t="shared" si="9"/>
        <v>0</v>
      </c>
      <c r="G15" s="13">
        <f>$C15*'3-评分结果汇总表'!$B$16</f>
        <v>2.5</v>
      </c>
      <c r="H15" s="47"/>
      <c r="I15" s="48" t="str">
        <f t="shared" si="10"/>
        <v>0</v>
      </c>
      <c r="J15" s="48">
        <f t="shared" si="11"/>
        <v>0</v>
      </c>
      <c r="K15" s="52"/>
      <c r="L15" s="51"/>
    </row>
    <row r="16" spans="1:12">
      <c r="A16" s="44">
        <v>4</v>
      </c>
      <c r="B16" s="40" t="s">
        <v>228</v>
      </c>
      <c r="C16" s="41">
        <v>30</v>
      </c>
      <c r="D16" s="43"/>
      <c r="E16" s="49"/>
      <c r="F16" s="49"/>
      <c r="G16" s="49"/>
      <c r="H16" s="49"/>
      <c r="I16" s="49"/>
      <c r="J16" s="49"/>
      <c r="K16" s="54"/>
      <c r="L16" s="51"/>
    </row>
    <row r="17" ht="21" spans="1:12">
      <c r="A17" s="44">
        <v>4.1</v>
      </c>
      <c r="B17" s="11" t="s">
        <v>229</v>
      </c>
      <c r="C17" s="12">
        <v>5</v>
      </c>
      <c r="D17" s="13">
        <f>$C17*'3-评分结果汇总表'!$B$15</f>
        <v>2.5</v>
      </c>
      <c r="E17" s="13"/>
      <c r="F17" s="48" t="str">
        <f>IF(E17="完全符合",D17*100%,IF(E17="大部分符合",D17*80%,IF(E17="部分符合",D17*50%,IF(E17="不符合",0,IF(E17="不适用",0,"0")))))</f>
        <v>0</v>
      </c>
      <c r="G17" s="13">
        <f>$C17*'3-评分结果汇总表'!$B$16</f>
        <v>2.5</v>
      </c>
      <c r="H17" s="47"/>
      <c r="I17" s="48" t="str">
        <f>IF(H17="完全符合",G17*100%,IF(H17="大部分符合",G17*80%,IF(H17="部分符合",G17*50%,IF(H17="不符合",0,IF(H17="不适用",0,"0")))))</f>
        <v>0</v>
      </c>
      <c r="J17" s="48">
        <f>F17+I17</f>
        <v>0</v>
      </c>
      <c r="K17" s="53"/>
      <c r="L17" s="51"/>
    </row>
    <row r="18" ht="27.9" customHeight="1" spans="1:12">
      <c r="A18" s="44">
        <v>4.2</v>
      </c>
      <c r="B18" s="11" t="s">
        <v>230</v>
      </c>
      <c r="C18" s="12">
        <v>5</v>
      </c>
      <c r="D18" s="46">
        <f>$C18*'3-评分结果汇总表'!$B$15</f>
        <v>2.5</v>
      </c>
      <c r="E18" s="50"/>
      <c r="F18" s="48" t="str">
        <f>IF(E18="完全符合",D18*100%,IF(E18="大部分符合",D18*80%,IF(E18="部分符合",D18*50%,IF(E18="不符合",0,IF(E18="不适用",0,"0")))))</f>
        <v>0</v>
      </c>
      <c r="G18" s="46">
        <f>$C18*'3-评分结果汇总表'!$B$16</f>
        <v>2.5</v>
      </c>
      <c r="H18" s="50"/>
      <c r="I18" s="48" t="str">
        <f>IF(H18="完全符合",G18*100%,IF(H18="大部分符合",G18*80%,IF(H18="部分符合",G18*50%,IF(H18="不符合",0,IF(H18="不适用",0,"0")))))</f>
        <v>0</v>
      </c>
      <c r="J18" s="48">
        <f>F18+I18</f>
        <v>0</v>
      </c>
      <c r="K18" s="55"/>
      <c r="L18" s="51"/>
    </row>
    <row r="19" ht="27.9" customHeight="1" spans="1:12">
      <c r="A19" s="44">
        <v>4.3</v>
      </c>
      <c r="B19" s="11" t="s">
        <v>231</v>
      </c>
      <c r="C19" s="12">
        <v>5</v>
      </c>
      <c r="D19" s="13">
        <f>$C19*'3-评分结果汇总表'!$B$15</f>
        <v>2.5</v>
      </c>
      <c r="E19" s="50"/>
      <c r="F19" s="48" t="str">
        <f>IF(E19="完全符合",D19*100%,IF(E19="大部分符合",D19*80%,IF(E19="部分符合",D19*50%,IF(E19="不符合",0,IF(E19="不适用",0,"0")))))</f>
        <v>0</v>
      </c>
      <c r="G19" s="13">
        <f>$C19*'3-评分结果汇总表'!$B$16</f>
        <v>2.5</v>
      </c>
      <c r="H19" s="50"/>
      <c r="I19" s="48" t="str">
        <f>IF(H19="完全符合",G19*100%,IF(H19="大部分符合",G19*80%,IF(H19="部分符合",G19*50%,IF(H19="不符合",0,IF(H19="不适用",0,"0")))))</f>
        <v>0</v>
      </c>
      <c r="J19" s="48">
        <f>F19+I19</f>
        <v>0</v>
      </c>
      <c r="K19" s="55"/>
      <c r="L19" s="51"/>
    </row>
    <row r="20" ht="27.9" customHeight="1" spans="1:12">
      <c r="A20" s="44">
        <v>4.4</v>
      </c>
      <c r="B20" s="11" t="s">
        <v>232</v>
      </c>
      <c r="C20" s="13">
        <v>5</v>
      </c>
      <c r="D20" s="13">
        <f>$C20*'3-评分结果汇总表'!$B$15</f>
        <v>2.5</v>
      </c>
      <c r="E20" s="50"/>
      <c r="F20" s="48" t="str">
        <f>IF(E20="完全符合",D20*100%,IF(E20="大部分符合",D20*80%,IF(E20="部分符合",D20*50%,IF(E20="不符合",0,IF(E20="不适用",0,"0")))))</f>
        <v>0</v>
      </c>
      <c r="G20" s="13">
        <f>$C20*'3-评分结果汇总表'!$B$16</f>
        <v>2.5</v>
      </c>
      <c r="H20" s="50"/>
      <c r="I20" s="48" t="str">
        <f>IF(H20="完全符合",G20*100%,IF(H20="大部分符合",G20*80%,IF(H20="部分符合",G20*50%,IF(H20="不符合",0,IF(H20="不适用",0,"0")))))</f>
        <v>0</v>
      </c>
      <c r="J20" s="48">
        <f>F20+I20</f>
        <v>0</v>
      </c>
      <c r="K20" s="55"/>
      <c r="L20" s="51"/>
    </row>
    <row r="21" ht="27.9" customHeight="1" spans="1:12">
      <c r="A21" s="44">
        <v>4.5</v>
      </c>
      <c r="B21" s="11" t="s">
        <v>233</v>
      </c>
      <c r="C21" s="12">
        <v>5</v>
      </c>
      <c r="D21" s="13">
        <f>$C21*'3-评分结果汇总表'!$B$15</f>
        <v>2.5</v>
      </c>
      <c r="E21" s="50"/>
      <c r="F21" s="48" t="str">
        <f>IF(E21="完全符合",D21*100%,IF(E21="大部分符合",D21*80%,IF(E21="部分符合",D21*50%,IF(E21="不符合",0,IF(E21="不适用",0,"0")))))</f>
        <v>0</v>
      </c>
      <c r="G21" s="13">
        <f>$C21*'3-评分结果汇总表'!$B$16</f>
        <v>2.5</v>
      </c>
      <c r="H21" s="50"/>
      <c r="I21" s="48" t="str">
        <f>IF(H21="完全符合",G21*100%,IF(H21="大部分符合",G21*80%,IF(H21="部分符合",G21*50%,IF(H21="不符合",0,IF(H21="不适用",0,"0")))))</f>
        <v>0</v>
      </c>
      <c r="J21" s="48">
        <f>F21+I21</f>
        <v>0</v>
      </c>
      <c r="K21" s="55"/>
      <c r="L21" s="51"/>
    </row>
    <row r="22" spans="1:12">
      <c r="A22" s="44">
        <v>4.6</v>
      </c>
      <c r="B22" s="11" t="s">
        <v>234</v>
      </c>
      <c r="C22" s="12">
        <v>5</v>
      </c>
      <c r="D22" s="13">
        <f>$C22*'3-评分结果汇总表'!$B$15</f>
        <v>2.5</v>
      </c>
      <c r="E22" s="50"/>
      <c r="F22" s="48" t="str">
        <f t="shared" ref="F22:F24" si="12">IF(E22="完全符合",D22*100%,IF(E22="大部分符合",D22*80%,IF(E22="部分符合",D22*50%,IF(E22="不符合",0,IF(E22="不适用",0,"0")))))</f>
        <v>0</v>
      </c>
      <c r="G22" s="13">
        <f>$C22*'3-评分结果汇总表'!$B$16</f>
        <v>2.5</v>
      </c>
      <c r="H22" s="50"/>
      <c r="I22" s="48" t="str">
        <f t="shared" ref="I22:I24" si="13">IF(H22="完全符合",G22*100%,IF(H22="大部分符合",G22*80%,IF(H22="部分符合",G22*50%,IF(H22="不符合",0,IF(H22="不适用",0,"0")))))</f>
        <v>0</v>
      </c>
      <c r="J22" s="48">
        <f t="shared" ref="J22:J24" si="14">F22+I22</f>
        <v>0</v>
      </c>
      <c r="K22" s="55"/>
      <c r="L22" s="51"/>
    </row>
    <row r="23" spans="1:12">
      <c r="A23" s="44">
        <v>5</v>
      </c>
      <c r="B23" s="40" t="s">
        <v>149</v>
      </c>
      <c r="C23" s="41">
        <v>10</v>
      </c>
      <c r="D23" s="34"/>
      <c r="E23" s="34"/>
      <c r="F23" s="34"/>
      <c r="G23" s="34"/>
      <c r="H23" s="34"/>
      <c r="I23" s="34"/>
      <c r="J23" s="34"/>
      <c r="K23" s="35"/>
      <c r="L23" s="51"/>
    </row>
    <row r="24" ht="27.9" customHeight="1" spans="1:12">
      <c r="A24" s="44">
        <v>5.1</v>
      </c>
      <c r="B24" s="11" t="s">
        <v>235</v>
      </c>
      <c r="C24" s="12">
        <v>10</v>
      </c>
      <c r="D24" s="13">
        <f>$C24*'3-评分结果汇总表'!$B$15</f>
        <v>5</v>
      </c>
      <c r="E24" s="50"/>
      <c r="F24" s="48" t="str">
        <f t="shared" si="12"/>
        <v>0</v>
      </c>
      <c r="G24" s="13">
        <f>$C24*'3-评分结果汇总表'!$B$16</f>
        <v>5</v>
      </c>
      <c r="H24" s="50"/>
      <c r="I24" s="48" t="str">
        <f t="shared" si="13"/>
        <v>0</v>
      </c>
      <c r="J24" s="48">
        <f t="shared" si="14"/>
        <v>0</v>
      </c>
      <c r="K24" s="55"/>
      <c r="L24" s="51"/>
    </row>
    <row r="25" spans="1:12">
      <c r="A25" s="14" t="s">
        <v>32</v>
      </c>
      <c r="B25" s="15"/>
      <c r="C25" s="15">
        <v>100</v>
      </c>
      <c r="D25" s="15">
        <f>SUM(D5:D24)</f>
        <v>50</v>
      </c>
      <c r="E25" s="25"/>
      <c r="F25" s="26">
        <f>SUM(F5:F24)</f>
        <v>0</v>
      </c>
      <c r="G25" s="15">
        <f>SUM(G5:G24)</f>
        <v>50</v>
      </c>
      <c r="H25" s="25"/>
      <c r="I25" s="33">
        <f>SUM(I5:I24)</f>
        <v>0</v>
      </c>
      <c r="J25" s="34"/>
      <c r="K25" s="35"/>
      <c r="L25" s="51"/>
    </row>
    <row r="26" spans="1:12">
      <c r="A26" s="14" t="s">
        <v>125</v>
      </c>
      <c r="B26" s="15"/>
      <c r="C26" s="16">
        <f>F25+I25</f>
        <v>0</v>
      </c>
      <c r="D26" s="16"/>
      <c r="E26" s="16"/>
      <c r="F26" s="16"/>
      <c r="G26" s="16"/>
      <c r="H26" s="16"/>
      <c r="I26" s="16"/>
      <c r="J26" s="34"/>
      <c r="K26" s="35"/>
      <c r="L26" s="51"/>
    </row>
    <row r="27" spans="1:12">
      <c r="A27" s="14" t="s">
        <v>126</v>
      </c>
      <c r="B27" s="15"/>
      <c r="C27" s="17">
        <f>SUMIF($E$5:$E$24,"=不适用",$C$5:$C$24)</f>
        <v>0</v>
      </c>
      <c r="D27" s="17"/>
      <c r="E27" s="17"/>
      <c r="F27" s="17"/>
      <c r="G27" s="17"/>
      <c r="H27" s="17"/>
      <c r="I27" s="17"/>
      <c r="J27" s="34"/>
      <c r="K27" s="35"/>
      <c r="L27" s="51"/>
    </row>
    <row r="28" ht="14.25" spans="1:12">
      <c r="A28" s="18" t="s">
        <v>127</v>
      </c>
      <c r="B28" s="19"/>
      <c r="C28" s="20">
        <f>ROUND((C26/(100-C27))*100,2)</f>
        <v>0</v>
      </c>
      <c r="D28" s="20"/>
      <c r="E28" s="20"/>
      <c r="F28" s="20"/>
      <c r="G28" s="20"/>
      <c r="H28" s="20"/>
      <c r="I28" s="20"/>
      <c r="J28" s="36"/>
      <c r="K28" s="37"/>
      <c r="L28" s="51"/>
    </row>
  </sheetData>
  <protectedRanges>
    <protectedRange password="CC01" sqref="E12:E16 E5:E10" name="区域1_3_2_1"/>
    <protectedRange password="CC01" sqref="H5:H17" name="区域1_3_1_1"/>
  </protectedRanges>
  <mergeCells count="20">
    <mergeCell ref="A1:K1"/>
    <mergeCell ref="D2:F2"/>
    <mergeCell ref="G2:I2"/>
    <mergeCell ref="D4:K4"/>
    <mergeCell ref="D7:K7"/>
    <mergeCell ref="D11:K11"/>
    <mergeCell ref="D16:K16"/>
    <mergeCell ref="D23:K23"/>
    <mergeCell ref="A25:B25"/>
    <mergeCell ref="A26:B26"/>
    <mergeCell ref="C26:I26"/>
    <mergeCell ref="A27:B27"/>
    <mergeCell ref="C27:I27"/>
    <mergeCell ref="A28:B28"/>
    <mergeCell ref="C28:I28"/>
    <mergeCell ref="C2:C3"/>
    <mergeCell ref="J2:J3"/>
    <mergeCell ref="K2:K3"/>
    <mergeCell ref="J25:K28"/>
    <mergeCell ref="A2:B3"/>
  </mergeCells>
  <dataValidations count="1">
    <dataValidation type="list" allowBlank="1" showInputMessage="1" showErrorMessage="1" promptTitle="完全符合,大部分符合,部分符合,不符合" sqref="E12 E15 H17 E5:E6 E8:E10 H5:H6 H8:H10 H12:H15">
      <formula1>"完全符合,大部分符合,部分符合,不符合,不适用"</formula1>
    </dataValidation>
  </dataValidations>
  <pageMargins left="0.708333333333333" right="0.708333333333333" top="0.747916666666667" bottom="0.747916666666667" header="0.314583333333333" footer="0.31458333333333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
  <sheetViews>
    <sheetView workbookViewId="0">
      <selection activeCell="B23" sqref="B23"/>
    </sheetView>
  </sheetViews>
  <sheetFormatPr defaultColWidth="9" defaultRowHeight="13.5"/>
  <cols>
    <col min="1" max="1" width="3.66666666666667" customWidth="1"/>
    <col min="2" max="2" width="54.3333333333333" customWidth="1"/>
  </cols>
  <sheetData>
    <row r="1" ht="22.5" spans="1:11">
      <c r="A1" s="1" t="s">
        <v>236</v>
      </c>
      <c r="B1" s="1"/>
      <c r="C1" s="1"/>
      <c r="D1" s="1"/>
      <c r="E1" s="1"/>
      <c r="F1" s="1"/>
      <c r="G1" s="1"/>
      <c r="H1" s="1"/>
      <c r="I1" s="1"/>
      <c r="J1" s="1"/>
      <c r="K1" s="1"/>
    </row>
    <row r="2" spans="1:11">
      <c r="A2" s="2" t="s">
        <v>55</v>
      </c>
      <c r="B2" s="3"/>
      <c r="C2" s="4" t="s">
        <v>56</v>
      </c>
      <c r="D2" s="5" t="s">
        <v>52</v>
      </c>
      <c r="E2" s="5"/>
      <c r="F2" s="5"/>
      <c r="G2" s="21" t="s">
        <v>53</v>
      </c>
      <c r="H2" s="21"/>
      <c r="I2" s="21"/>
      <c r="J2" s="27" t="s">
        <v>57</v>
      </c>
      <c r="K2" s="28" t="s">
        <v>58</v>
      </c>
    </row>
    <row r="3" spans="1:11">
      <c r="A3" s="6"/>
      <c r="B3" s="7"/>
      <c r="C3" s="8"/>
      <c r="D3" s="9" t="s">
        <v>26</v>
      </c>
      <c r="E3" s="9" t="s">
        <v>59</v>
      </c>
      <c r="F3" s="22" t="s">
        <v>32</v>
      </c>
      <c r="G3" s="23" t="s">
        <v>26</v>
      </c>
      <c r="H3" s="23" t="s">
        <v>59</v>
      </c>
      <c r="I3" s="29" t="s">
        <v>32</v>
      </c>
      <c r="J3" s="30"/>
      <c r="K3" s="31"/>
    </row>
    <row r="4" ht="31.5" spans="1:11">
      <c r="A4" s="10" t="s">
        <v>237</v>
      </c>
      <c r="B4" s="11" t="s">
        <v>238</v>
      </c>
      <c r="C4" s="12">
        <v>15</v>
      </c>
      <c r="D4" s="13">
        <f>$C4*'3-评分结果汇总表'!$B$15</f>
        <v>7.5</v>
      </c>
      <c r="E4" s="11"/>
      <c r="F4" s="24" t="str">
        <f>IF(E4="完全符合",D4*100%,IF(E4="大部分符合",D4*80%,IF(E4="部分符合",D4*50%,IF(E4="不符合",0,IF(E4="不适用",0,"0")))))</f>
        <v>0</v>
      </c>
      <c r="G4" s="13">
        <f>$C4*'3-评分结果汇总表'!$B$16</f>
        <v>7.5</v>
      </c>
      <c r="H4" s="11"/>
      <c r="I4" s="24" t="str">
        <f>IF(H4="完全符合",G4*100%,IF(H4="大部分符合",G4*80%,IF(H4="部分符合",G4*50%,IF(H4="不符合",0,IF(H4="不适用",0,"0")))))</f>
        <v>0</v>
      </c>
      <c r="J4" s="24">
        <f>F4+I4</f>
        <v>0</v>
      </c>
      <c r="K4" s="32"/>
    </row>
    <row r="5" ht="21" spans="1:11">
      <c r="A5" s="10" t="s">
        <v>72</v>
      </c>
      <c r="B5" s="11" t="s">
        <v>239</v>
      </c>
      <c r="C5" s="12">
        <v>15</v>
      </c>
      <c r="D5" s="13">
        <f>$C5*'3-评分结果汇总表'!$B$15</f>
        <v>7.5</v>
      </c>
      <c r="E5" s="11"/>
      <c r="F5" s="24" t="str">
        <f t="shared" ref="F5:F11" si="0">IF(E5="完全符合",D5*100%,IF(E5="大部分符合",D5*80%,IF(E5="部分符合",D5*50%,IF(E5="不符合",0,IF(E5="不适用",0,"0")))))</f>
        <v>0</v>
      </c>
      <c r="G5" s="13">
        <f>$C5*'3-评分结果汇总表'!$B$16</f>
        <v>7.5</v>
      </c>
      <c r="H5" s="11"/>
      <c r="I5" s="24" t="str">
        <f t="shared" ref="I5:I11" si="1">IF(H5="完全符合",G5*100%,IF(H5="大部分符合",G5*80%,IF(H5="部分符合",G5*50%,IF(H5="不符合",0,IF(H5="不适用",0,"0")))))</f>
        <v>0</v>
      </c>
      <c r="J5" s="24">
        <f t="shared" ref="J5:J11" si="2">F5+I5</f>
        <v>0</v>
      </c>
      <c r="K5" s="32"/>
    </row>
    <row r="6" ht="21" spans="1:11">
      <c r="A6" s="10" t="s">
        <v>90</v>
      </c>
      <c r="B6" s="11" t="s">
        <v>240</v>
      </c>
      <c r="C6" s="12">
        <v>10</v>
      </c>
      <c r="D6" s="13">
        <f>$C6*'3-评分结果汇总表'!$B$15</f>
        <v>5</v>
      </c>
      <c r="E6" s="11"/>
      <c r="F6" s="24" t="str">
        <f t="shared" si="0"/>
        <v>0</v>
      </c>
      <c r="G6" s="13">
        <f>$C6*'3-评分结果汇总表'!$B$16</f>
        <v>5</v>
      </c>
      <c r="H6" s="11"/>
      <c r="I6" s="24" t="str">
        <f t="shared" si="1"/>
        <v>0</v>
      </c>
      <c r="J6" s="24">
        <f t="shared" si="2"/>
        <v>0</v>
      </c>
      <c r="K6" s="32"/>
    </row>
    <row r="7" ht="31.5" spans="1:11">
      <c r="A7" s="10" t="s">
        <v>101</v>
      </c>
      <c r="B7" s="11" t="s">
        <v>241</v>
      </c>
      <c r="C7" s="12">
        <v>15</v>
      </c>
      <c r="D7" s="13">
        <f>$C7*'3-评分结果汇总表'!$B$15</f>
        <v>7.5</v>
      </c>
      <c r="E7" s="11"/>
      <c r="F7" s="24" t="str">
        <f t="shared" si="0"/>
        <v>0</v>
      </c>
      <c r="G7" s="13">
        <f>$C7*'3-评分结果汇总表'!$B$16</f>
        <v>7.5</v>
      </c>
      <c r="H7" s="11"/>
      <c r="I7" s="24" t="str">
        <f t="shared" si="1"/>
        <v>0</v>
      </c>
      <c r="J7" s="24">
        <f t="shared" si="2"/>
        <v>0</v>
      </c>
      <c r="K7" s="32"/>
    </row>
    <row r="8" ht="21" spans="1:11">
      <c r="A8" s="10" t="s">
        <v>107</v>
      </c>
      <c r="B8" s="11" t="s">
        <v>242</v>
      </c>
      <c r="C8" s="12">
        <v>15</v>
      </c>
      <c r="D8" s="13">
        <f>$C8*'3-评分结果汇总表'!$B$15</f>
        <v>7.5</v>
      </c>
      <c r="E8" s="11"/>
      <c r="F8" s="24" t="str">
        <f t="shared" si="0"/>
        <v>0</v>
      </c>
      <c r="G8" s="13">
        <f>$C8*'3-评分结果汇总表'!$B$16</f>
        <v>7.5</v>
      </c>
      <c r="H8" s="11"/>
      <c r="I8" s="24" t="str">
        <f t="shared" si="1"/>
        <v>0</v>
      </c>
      <c r="J8" s="24">
        <f t="shared" si="2"/>
        <v>0</v>
      </c>
      <c r="K8" s="32"/>
    </row>
    <row r="9" ht="21" spans="1:11">
      <c r="A9" s="10" t="s">
        <v>113</v>
      </c>
      <c r="B9" s="11" t="s">
        <v>243</v>
      </c>
      <c r="C9" s="12">
        <v>10</v>
      </c>
      <c r="D9" s="13">
        <f>$C9*'3-评分结果汇总表'!$B$15</f>
        <v>5</v>
      </c>
      <c r="E9" s="11"/>
      <c r="F9" s="24" t="str">
        <f t="shared" si="0"/>
        <v>0</v>
      </c>
      <c r="G9" s="13">
        <f>$C9*'3-评分结果汇总表'!$B$16</f>
        <v>5</v>
      </c>
      <c r="H9" s="11"/>
      <c r="I9" s="24" t="str">
        <f t="shared" si="1"/>
        <v>0</v>
      </c>
      <c r="J9" s="24">
        <f t="shared" si="2"/>
        <v>0</v>
      </c>
      <c r="K9" s="32"/>
    </row>
    <row r="10" ht="21" spans="1:11">
      <c r="A10" s="10" t="s">
        <v>121</v>
      </c>
      <c r="B10" s="11" t="s">
        <v>244</v>
      </c>
      <c r="C10" s="12">
        <v>10</v>
      </c>
      <c r="D10" s="13">
        <f>$C10*'3-评分结果汇总表'!$B$15</f>
        <v>5</v>
      </c>
      <c r="E10" s="11"/>
      <c r="F10" s="24" t="str">
        <f t="shared" si="0"/>
        <v>0</v>
      </c>
      <c r="G10" s="13">
        <f>$C10*'3-评分结果汇总表'!$B$16</f>
        <v>5</v>
      </c>
      <c r="H10" s="11"/>
      <c r="I10" s="24" t="str">
        <f t="shared" si="1"/>
        <v>0</v>
      </c>
      <c r="J10" s="24">
        <f t="shared" si="2"/>
        <v>0</v>
      </c>
      <c r="K10" s="32"/>
    </row>
    <row r="11" ht="21" spans="1:11">
      <c r="A11" s="10" t="s">
        <v>245</v>
      </c>
      <c r="B11" s="11" t="s">
        <v>246</v>
      </c>
      <c r="C11" s="12">
        <v>10</v>
      </c>
      <c r="D11" s="13">
        <f>$C11*'3-评分结果汇总表'!$B$15</f>
        <v>5</v>
      </c>
      <c r="E11" s="11"/>
      <c r="F11" s="24" t="str">
        <f t="shared" si="0"/>
        <v>0</v>
      </c>
      <c r="G11" s="13">
        <f>$C11*'3-评分结果汇总表'!$B$16</f>
        <v>5</v>
      </c>
      <c r="H11" s="11"/>
      <c r="I11" s="24" t="str">
        <f t="shared" si="1"/>
        <v>0</v>
      </c>
      <c r="J11" s="24">
        <f t="shared" si="2"/>
        <v>0</v>
      </c>
      <c r="K11" s="32"/>
    </row>
    <row r="12" spans="1:11">
      <c r="A12" s="14" t="s">
        <v>32</v>
      </c>
      <c r="B12" s="15"/>
      <c r="C12" s="15">
        <v>100</v>
      </c>
      <c r="D12" s="15">
        <f>SUM(D4:D11)</f>
        <v>50</v>
      </c>
      <c r="E12" s="25"/>
      <c r="F12" s="26">
        <f>SUM(F4:F11)</f>
        <v>0</v>
      </c>
      <c r="G12" s="15">
        <f>SUM(G4:G11)</f>
        <v>50</v>
      </c>
      <c r="H12" s="25"/>
      <c r="I12" s="33">
        <f>SUM(I4:I11)</f>
        <v>0</v>
      </c>
      <c r="J12" s="34"/>
      <c r="K12" s="35"/>
    </row>
    <row r="13" spans="1:11">
      <c r="A13" s="14" t="s">
        <v>125</v>
      </c>
      <c r="B13" s="15"/>
      <c r="C13" s="16">
        <f>F12+I12</f>
        <v>0</v>
      </c>
      <c r="D13" s="16"/>
      <c r="E13" s="16"/>
      <c r="F13" s="16"/>
      <c r="G13" s="16"/>
      <c r="H13" s="16"/>
      <c r="I13" s="16"/>
      <c r="J13" s="34"/>
      <c r="K13" s="35"/>
    </row>
    <row r="14" spans="1:11">
      <c r="A14" s="14" t="s">
        <v>126</v>
      </c>
      <c r="B14" s="15"/>
      <c r="C14" s="17">
        <f>SUMIF($E$4:$E$11,"=不适用",$C$4:$C$11)</f>
        <v>0</v>
      </c>
      <c r="D14" s="17"/>
      <c r="E14" s="17"/>
      <c r="F14" s="17"/>
      <c r="G14" s="17"/>
      <c r="H14" s="17"/>
      <c r="I14" s="17"/>
      <c r="J14" s="34"/>
      <c r="K14" s="35"/>
    </row>
    <row r="15" ht="14.25" spans="1:11">
      <c r="A15" s="18" t="s">
        <v>127</v>
      </c>
      <c r="B15" s="19"/>
      <c r="C15" s="20">
        <f>ROUND((C13/(100-C14))*100,2)</f>
        <v>0</v>
      </c>
      <c r="D15" s="20"/>
      <c r="E15" s="20"/>
      <c r="F15" s="20"/>
      <c r="G15" s="20"/>
      <c r="H15" s="20"/>
      <c r="I15" s="20"/>
      <c r="J15" s="36"/>
      <c r="K15" s="37"/>
    </row>
  </sheetData>
  <protectedRanges>
    <protectedRange password="CC01" sqref="E4:E11" name="区域1_3"/>
    <protectedRange password="CC01" sqref="H4:H11" name="区域1_3_1"/>
  </protectedRanges>
  <mergeCells count="15">
    <mergeCell ref="A1:K1"/>
    <mergeCell ref="D2:F2"/>
    <mergeCell ref="G2:I2"/>
    <mergeCell ref="A12:B12"/>
    <mergeCell ref="A13:B13"/>
    <mergeCell ref="C13:I13"/>
    <mergeCell ref="A14:B14"/>
    <mergeCell ref="C14:I14"/>
    <mergeCell ref="A15:B15"/>
    <mergeCell ref="C15:I15"/>
    <mergeCell ref="C2:C3"/>
    <mergeCell ref="J2:J3"/>
    <mergeCell ref="K2:K3"/>
    <mergeCell ref="A2:B3"/>
    <mergeCell ref="J12:K15"/>
  </mergeCells>
  <dataValidations count="1">
    <dataValidation type="list" allowBlank="1" showInputMessage="1" showErrorMessage="1" promptTitle="完全符合,大部分符合,部分符合,不符合" sqref="E4:E11 H4:H11">
      <formula1>"完全符合,大部分符合,部分符合,不符合,不适用"</formula1>
    </dataValidation>
  </dataValidations>
  <pageMargins left="0.699305555555556" right="0.699305555555556" top="0.75" bottom="0.75" header="0.3" footer="0.3"/>
  <pageSetup paperSize="9" scale="9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B19"/>
  <sheetViews>
    <sheetView zoomScale="85" zoomScaleNormal="85" topLeftCell="A13" workbookViewId="0">
      <selection activeCell="A17" sqref="A17"/>
    </sheetView>
  </sheetViews>
  <sheetFormatPr defaultColWidth="9" defaultRowHeight="13.5" outlineLevelCol="1"/>
  <cols>
    <col min="1" max="1" width="126.891666666667" customWidth="1"/>
  </cols>
  <sheetData>
    <row r="1" ht="46.5" customHeight="1" spans="1:1">
      <c r="A1" s="113" t="s">
        <v>6</v>
      </c>
    </row>
    <row r="2" ht="67.5" customHeight="1" spans="1:2">
      <c r="A2" s="114" t="s">
        <v>7</v>
      </c>
      <c r="B2" s="115"/>
    </row>
    <row r="3" ht="133.2" customHeight="1" spans="1:2">
      <c r="A3" s="114" t="s">
        <v>8</v>
      </c>
      <c r="B3" s="115"/>
    </row>
    <row r="4" ht="78" customHeight="1" spans="1:1">
      <c r="A4" s="114" t="s">
        <v>9</v>
      </c>
    </row>
    <row r="5" ht="46.5" customHeight="1" spans="1:1">
      <c r="A5" s="114" t="s">
        <v>10</v>
      </c>
    </row>
    <row r="6" ht="60.6" customHeight="1" spans="1:1">
      <c r="A6" s="114" t="s">
        <v>11</v>
      </c>
    </row>
    <row r="7" ht="97.8" customHeight="1" spans="1:1">
      <c r="A7" s="114" t="s">
        <v>12</v>
      </c>
    </row>
    <row r="8" ht="113.4" customHeight="1" spans="1:1">
      <c r="A8" s="114" t="s">
        <v>13</v>
      </c>
    </row>
    <row r="9" ht="57.75" customHeight="1" spans="1:1">
      <c r="A9" s="114" t="s">
        <v>14</v>
      </c>
    </row>
    <row r="10" ht="46.5" customHeight="1" spans="1:1">
      <c r="A10" s="114" t="s">
        <v>15</v>
      </c>
    </row>
    <row r="11" ht="46.5" customHeight="1" spans="1:1">
      <c r="A11" s="114" t="s">
        <v>16</v>
      </c>
    </row>
    <row r="12" ht="46.5" customHeight="1" spans="1:1">
      <c r="A12" s="114" t="s">
        <v>17</v>
      </c>
    </row>
    <row r="13" ht="46.5" customHeight="1" spans="1:1">
      <c r="A13" s="114" t="s">
        <v>18</v>
      </c>
    </row>
    <row r="14" ht="46.5" customHeight="1" spans="1:1">
      <c r="A14" s="114" t="s">
        <v>19</v>
      </c>
    </row>
    <row r="15" ht="67.5" customHeight="1" spans="1:1">
      <c r="A15" s="114" t="s">
        <v>20</v>
      </c>
    </row>
    <row r="16" ht="96" customHeight="1" spans="1:1">
      <c r="A16" s="116" t="s">
        <v>21</v>
      </c>
    </row>
    <row r="17" ht="59.4" customHeight="1" spans="1:1">
      <c r="A17" s="114" t="s">
        <v>22</v>
      </c>
    </row>
    <row r="18" ht="46.5" customHeight="1" spans="1:2">
      <c r="A18" s="114" t="s">
        <v>23</v>
      </c>
      <c r="B18" s="115"/>
    </row>
    <row r="19" ht="20.25" spans="1:1">
      <c r="A19" s="114"/>
    </row>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16"/>
  <sheetViews>
    <sheetView zoomScale="85" zoomScaleNormal="85" topLeftCell="A4" workbookViewId="0">
      <selection activeCell="C17" sqref="C17"/>
    </sheetView>
  </sheetViews>
  <sheetFormatPr defaultColWidth="9" defaultRowHeight="20.1" customHeight="1"/>
  <cols>
    <col min="1" max="1" width="18.4416666666667" customWidth="1"/>
    <col min="2" max="2" width="6.10833333333333" customWidth="1"/>
    <col min="3" max="3" width="12.4416666666667" customWidth="1"/>
    <col min="4" max="4" width="11" customWidth="1"/>
    <col min="5" max="5" width="12" customWidth="1"/>
    <col min="6" max="6" width="12.1083333333333" customWidth="1"/>
    <col min="7" max="7" width="8" customWidth="1"/>
    <col min="8" max="8" width="12.775" customWidth="1"/>
    <col min="9" max="9" width="11.775" customWidth="1"/>
  </cols>
  <sheetData>
    <row r="1" ht="40.5" customHeight="1" spans="1:9">
      <c r="A1" s="86" t="s">
        <v>24</v>
      </c>
      <c r="B1" s="86"/>
      <c r="C1" s="87"/>
      <c r="D1" s="87"/>
      <c r="E1" s="87"/>
      <c r="F1" s="86"/>
      <c r="G1" s="86"/>
      <c r="H1" s="86"/>
      <c r="I1" s="86"/>
    </row>
    <row r="2" customHeight="1" spans="1:9">
      <c r="A2" s="88" t="s">
        <v>25</v>
      </c>
      <c r="B2" s="89" t="s">
        <v>26</v>
      </c>
      <c r="C2" s="90" t="s">
        <v>27</v>
      </c>
      <c r="D2" s="90" t="s">
        <v>28</v>
      </c>
      <c r="E2" s="89" t="s">
        <v>29</v>
      </c>
      <c r="F2" s="89" t="s">
        <v>30</v>
      </c>
      <c r="G2" s="101" t="s">
        <v>31</v>
      </c>
      <c r="H2" s="101" t="s">
        <v>32</v>
      </c>
      <c r="I2" s="109" t="s">
        <v>33</v>
      </c>
    </row>
    <row r="3" ht="30.75" customHeight="1" spans="1:9">
      <c r="A3" s="91"/>
      <c r="B3" s="92"/>
      <c r="C3" s="90"/>
      <c r="D3" s="90"/>
      <c r="E3" s="92"/>
      <c r="F3" s="92"/>
      <c r="G3" s="102"/>
      <c r="H3" s="102"/>
      <c r="I3" s="110"/>
    </row>
    <row r="4" ht="39" customHeight="1" spans="1:9">
      <c r="A4" s="93" t="s">
        <v>34</v>
      </c>
      <c r="B4" s="94" t="s">
        <v>35</v>
      </c>
      <c r="C4" s="94" t="s">
        <v>36</v>
      </c>
      <c r="D4" s="94" t="s">
        <v>37</v>
      </c>
      <c r="E4" s="103" t="s">
        <v>38</v>
      </c>
      <c r="F4" s="104" t="s">
        <v>39</v>
      </c>
      <c r="G4" s="104" t="s">
        <v>40</v>
      </c>
      <c r="H4" s="105" t="s">
        <v>41</v>
      </c>
      <c r="I4" s="111" t="s">
        <v>42</v>
      </c>
    </row>
    <row r="5" customHeight="1" spans="1:9">
      <c r="A5" s="91" t="s">
        <v>43</v>
      </c>
      <c r="B5" s="95">
        <v>100</v>
      </c>
      <c r="C5" s="48">
        <f>'4-偿付能力风险治理'!F38</f>
        <v>0</v>
      </c>
      <c r="D5" s="48">
        <f>'4-偿付能力风险治理'!I38</f>
        <v>0</v>
      </c>
      <c r="E5" s="48">
        <f>C5+D5</f>
        <v>0</v>
      </c>
      <c r="F5" s="48">
        <f>'4-偿付能力风险治理'!C41:I41</f>
        <v>0</v>
      </c>
      <c r="G5" s="106">
        <v>0.15</v>
      </c>
      <c r="H5" s="24">
        <f>F5*G5</f>
        <v>0</v>
      </c>
      <c r="I5" s="112"/>
    </row>
    <row r="6" customHeight="1" spans="1:9">
      <c r="A6" s="91" t="s">
        <v>44</v>
      </c>
      <c r="B6" s="95">
        <v>100</v>
      </c>
      <c r="C6" s="48">
        <f>'5-风险管理策略与实施'!F24</f>
        <v>0</v>
      </c>
      <c r="D6" s="48">
        <f>'5-风险管理策略与实施'!I24</f>
        <v>0</v>
      </c>
      <c r="E6" s="48">
        <f t="shared" ref="E6:E12" si="0">C6+D6</f>
        <v>0</v>
      </c>
      <c r="F6" s="48">
        <f>'5-风险管理策略与实施'!C27:I27</f>
        <v>0</v>
      </c>
      <c r="G6" s="106">
        <v>0.15</v>
      </c>
      <c r="H6" s="24">
        <f>F6*G6</f>
        <v>0</v>
      </c>
      <c r="I6" s="112"/>
    </row>
    <row r="7" customHeight="1" spans="1:9">
      <c r="A7" s="91" t="s">
        <v>45</v>
      </c>
      <c r="B7" s="95">
        <v>100</v>
      </c>
      <c r="C7" s="48">
        <f>'6-风险传染'!F24</f>
        <v>0</v>
      </c>
      <c r="D7" s="48">
        <f>'6-风险传染'!I24</f>
        <v>0</v>
      </c>
      <c r="E7" s="48">
        <f t="shared" si="0"/>
        <v>0</v>
      </c>
      <c r="F7" s="48">
        <f>'6-风险传染'!C27:I27</f>
        <v>0</v>
      </c>
      <c r="G7" s="106">
        <v>0.12</v>
      </c>
      <c r="H7" s="24">
        <f>F7*G7</f>
        <v>0</v>
      </c>
      <c r="I7" s="112"/>
    </row>
    <row r="8" customHeight="1" spans="1:9">
      <c r="A8" s="91" t="s">
        <v>46</v>
      </c>
      <c r="B8" s="95">
        <v>100</v>
      </c>
      <c r="C8" s="48">
        <f>'7-组织结构不透明'!F11</f>
        <v>0</v>
      </c>
      <c r="D8" s="48">
        <f>'7-组织结构不透明'!I11</f>
        <v>0</v>
      </c>
      <c r="E8" s="48">
        <f t="shared" si="0"/>
        <v>0</v>
      </c>
      <c r="F8" s="48">
        <f>'7-组织结构不透明'!C14:I14</f>
        <v>0</v>
      </c>
      <c r="G8" s="106">
        <v>0.12</v>
      </c>
      <c r="H8" s="24">
        <f t="shared" ref="H8:H12" si="1">F8*G8</f>
        <v>0</v>
      </c>
      <c r="I8" s="112"/>
    </row>
    <row r="9" customHeight="1" spans="1:9">
      <c r="A9" s="91" t="s">
        <v>47</v>
      </c>
      <c r="B9" s="95">
        <v>100</v>
      </c>
      <c r="C9" s="48">
        <f>'8-集中度风险'!F28</f>
        <v>0</v>
      </c>
      <c r="D9" s="48">
        <f>'8-集中度风险'!I28</f>
        <v>0</v>
      </c>
      <c r="E9" s="48">
        <f t="shared" si="0"/>
        <v>0</v>
      </c>
      <c r="F9" s="48">
        <f>'8-集中度风险'!C31:I31</f>
        <v>0</v>
      </c>
      <c r="G9" s="106">
        <v>0.12</v>
      </c>
      <c r="H9" s="24">
        <f t="shared" si="1"/>
        <v>0</v>
      </c>
      <c r="I9" s="112"/>
    </row>
    <row r="10" customHeight="1" spans="1:9">
      <c r="A10" s="91" t="s">
        <v>48</v>
      </c>
      <c r="B10" s="95">
        <v>100</v>
      </c>
      <c r="C10" s="48">
        <f>'9-非保险领域风险'!F16</f>
        <v>0</v>
      </c>
      <c r="D10" s="48">
        <f>'9-非保险领域风险'!I16</f>
        <v>0</v>
      </c>
      <c r="E10" s="48">
        <f t="shared" si="0"/>
        <v>0</v>
      </c>
      <c r="F10" s="48">
        <f>'9-非保险领域风险'!C19:I19</f>
        <v>0</v>
      </c>
      <c r="G10" s="106">
        <v>0.12</v>
      </c>
      <c r="H10" s="24">
        <f t="shared" si="1"/>
        <v>0</v>
      </c>
      <c r="I10" s="112"/>
    </row>
    <row r="11" customHeight="1" spans="1:9">
      <c r="A11" s="91" t="s">
        <v>49</v>
      </c>
      <c r="B11" s="95">
        <v>100</v>
      </c>
      <c r="C11" s="48" t="str">
        <f>'10-其他风险'!F24</f>
        <v>0</v>
      </c>
      <c r="D11" s="48" t="str">
        <f>'10-其他风险'!I24</f>
        <v>0</v>
      </c>
      <c r="E11" s="48">
        <f t="shared" ref="E11" si="2">C11+D11</f>
        <v>0</v>
      </c>
      <c r="F11" s="48">
        <f>'10-其他风险'!C27:I27</f>
        <v>0</v>
      </c>
      <c r="G11" s="106">
        <v>0.1</v>
      </c>
      <c r="H11" s="24">
        <f t="shared" ref="H11" si="3">F11*G11</f>
        <v>0</v>
      </c>
      <c r="I11" s="112"/>
    </row>
    <row r="12" customHeight="1" spans="1:9">
      <c r="A12" s="91" t="s">
        <v>50</v>
      </c>
      <c r="B12" s="95">
        <v>100</v>
      </c>
      <c r="C12" s="48">
        <f>'10-其他风险'!F25</f>
        <v>0</v>
      </c>
      <c r="D12" s="48">
        <f>'10-其他风险'!I25</f>
        <v>0</v>
      </c>
      <c r="E12" s="48">
        <f t="shared" si="0"/>
        <v>0</v>
      </c>
      <c r="F12" s="48">
        <f>'10-其他风险'!C28:I28</f>
        <v>0</v>
      </c>
      <c r="G12" s="106">
        <v>0.12</v>
      </c>
      <c r="H12" s="24">
        <f t="shared" si="1"/>
        <v>0</v>
      </c>
      <c r="I12" s="112"/>
    </row>
    <row r="13" customHeight="1" spans="1:9">
      <c r="A13" s="96" t="s">
        <v>51</v>
      </c>
      <c r="B13" s="97"/>
      <c r="C13" s="98">
        <f>SUM(C5:C12)</f>
        <v>0</v>
      </c>
      <c r="D13" s="98">
        <f>SUM(D5:D12)</f>
        <v>0</v>
      </c>
      <c r="E13" s="98">
        <f>SUM(E5:E12)</f>
        <v>0</v>
      </c>
      <c r="F13" s="98">
        <f>SUM(F5:F12)</f>
        <v>0</v>
      </c>
      <c r="G13" s="107">
        <v>1</v>
      </c>
      <c r="H13" s="108">
        <f>SUM(H5:H12)</f>
        <v>0</v>
      </c>
      <c r="I13" s="108">
        <f>SUM(I5:I12)</f>
        <v>0</v>
      </c>
    </row>
    <row r="15" customHeight="1" spans="1:2">
      <c r="A15" s="99" t="s">
        <v>52</v>
      </c>
      <c r="B15" s="100">
        <v>0.5</v>
      </c>
    </row>
    <row r="16" customHeight="1" spans="1:2">
      <c r="A16" s="99" t="s">
        <v>53</v>
      </c>
      <c r="B16" s="100">
        <v>0.5</v>
      </c>
    </row>
  </sheetData>
  <mergeCells count="10">
    <mergeCell ref="A1:I1"/>
    <mergeCell ref="A2:A3"/>
    <mergeCell ref="B2:B3"/>
    <mergeCell ref="C2:C3"/>
    <mergeCell ref="D2:D3"/>
    <mergeCell ref="E2:E3"/>
    <mergeCell ref="F2:F3"/>
    <mergeCell ref="G2:G3"/>
    <mergeCell ref="H2:H3"/>
    <mergeCell ref="I2:I3"/>
  </mergeCells>
  <pageMargins left="0.708333333333333" right="0.708333333333333" top="0.747916666666667" bottom="0.747916666666667" header="0.314583333333333" footer="0.31458333333333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workbookViewId="0">
      <selection activeCell="C36" sqref="C36"/>
    </sheetView>
  </sheetViews>
  <sheetFormatPr defaultColWidth="9" defaultRowHeight="13.5"/>
  <cols>
    <col min="1" max="1" width="5" style="38" customWidth="1"/>
    <col min="2" max="2" width="66.3333333333333" customWidth="1"/>
    <col min="3" max="3" width="4.66666666666667" customWidth="1"/>
    <col min="4" max="4" width="4.44166666666667" customWidth="1"/>
    <col min="5" max="5" width="4.33333333333333" customWidth="1"/>
    <col min="6" max="6" width="4.66666666666667" style="39" customWidth="1"/>
    <col min="7" max="7" width="4.44166666666667" customWidth="1"/>
    <col min="8" max="8" width="4.33333333333333" customWidth="1"/>
    <col min="9" max="9" width="4.66666666666667" style="39" customWidth="1"/>
    <col min="10" max="10" width="4.225" customWidth="1"/>
    <col min="11" max="11" width="16" customWidth="1"/>
  </cols>
  <sheetData>
    <row r="1" ht="22.5" spans="1:12">
      <c r="A1" s="1" t="s">
        <v>54</v>
      </c>
      <c r="B1" s="1"/>
      <c r="C1" s="1"/>
      <c r="D1" s="1"/>
      <c r="E1" s="1"/>
      <c r="F1" s="1"/>
      <c r="G1" s="1"/>
      <c r="H1" s="1"/>
      <c r="I1" s="1"/>
      <c r="J1" s="1"/>
      <c r="K1" s="1"/>
      <c r="L1" s="51"/>
    </row>
    <row r="2" spans="1:12">
      <c r="A2" s="2" t="s">
        <v>55</v>
      </c>
      <c r="B2" s="3"/>
      <c r="C2" s="4" t="s">
        <v>56</v>
      </c>
      <c r="D2" s="5" t="s">
        <v>52</v>
      </c>
      <c r="E2" s="5"/>
      <c r="F2" s="5"/>
      <c r="G2" s="21" t="s">
        <v>53</v>
      </c>
      <c r="H2" s="21"/>
      <c r="I2" s="21"/>
      <c r="J2" s="27" t="s">
        <v>57</v>
      </c>
      <c r="K2" s="28" t="s">
        <v>58</v>
      </c>
      <c r="L2" s="51"/>
    </row>
    <row r="3" ht="33" customHeight="1" spans="1:12">
      <c r="A3" s="6"/>
      <c r="B3" s="7"/>
      <c r="C3" s="8"/>
      <c r="D3" s="9" t="s">
        <v>26</v>
      </c>
      <c r="E3" s="9" t="s">
        <v>59</v>
      </c>
      <c r="F3" s="22" t="s">
        <v>32</v>
      </c>
      <c r="G3" s="23" t="s">
        <v>26</v>
      </c>
      <c r="H3" s="23" t="s">
        <v>59</v>
      </c>
      <c r="I3" s="29" t="s">
        <v>32</v>
      </c>
      <c r="J3" s="30"/>
      <c r="K3" s="31"/>
      <c r="L3" s="51"/>
    </row>
    <row r="4" s="70" customFormat="1" spans="1:12">
      <c r="A4" s="71">
        <v>1</v>
      </c>
      <c r="B4" s="72" t="s">
        <v>60</v>
      </c>
      <c r="C4" s="73">
        <v>15</v>
      </c>
      <c r="D4" s="34"/>
      <c r="E4" s="34"/>
      <c r="F4" s="34"/>
      <c r="G4" s="34"/>
      <c r="H4" s="34"/>
      <c r="I4" s="34"/>
      <c r="J4" s="34"/>
      <c r="K4" s="35"/>
      <c r="L4" s="82"/>
    </row>
    <row r="5" s="70" customFormat="1" ht="21" spans="1:12">
      <c r="A5" s="71">
        <v>1.1</v>
      </c>
      <c r="B5" s="42" t="s">
        <v>61</v>
      </c>
      <c r="C5" s="46"/>
      <c r="D5" s="13"/>
      <c r="E5" s="11"/>
      <c r="F5" s="48"/>
      <c r="G5" s="13"/>
      <c r="H5" s="11"/>
      <c r="I5" s="48"/>
      <c r="J5" s="24"/>
      <c r="K5" s="83"/>
      <c r="L5" s="84"/>
    </row>
    <row r="6" spans="1:12">
      <c r="A6" s="74" t="s">
        <v>62</v>
      </c>
      <c r="B6" s="42" t="s">
        <v>63</v>
      </c>
      <c r="C6" s="75">
        <v>3</v>
      </c>
      <c r="D6" s="13">
        <f>C6*'3-评分结果汇总表'!$B$15</f>
        <v>1.5</v>
      </c>
      <c r="E6" s="11"/>
      <c r="F6" s="48" t="str">
        <f t="shared" ref="F6:F10" si="0">IF(E6="完全符合",D6*100%,IF(E6="大部分符合",D6*80%,IF(E6="部分符合",D6*50%,IF(E6="不符合",0,IF(E6="不适用",0,"0")))))</f>
        <v>0</v>
      </c>
      <c r="G6" s="13">
        <f>$C6*'3-评分结果汇总表'!$B$16</f>
        <v>1.5</v>
      </c>
      <c r="H6" s="11"/>
      <c r="I6" s="48" t="str">
        <f t="shared" ref="I6:I10" si="1">IF(H6="完全符合",G6*100%,IF(H6="大部分符合",G6*80%,IF(H6="部分符合",G6*50%,IF(H6="不符合",0,IF(H6="不适用",0,"0")))))</f>
        <v>0</v>
      </c>
      <c r="J6" s="24">
        <f>F6+I6</f>
        <v>0</v>
      </c>
      <c r="K6" s="11"/>
      <c r="L6" s="51"/>
    </row>
    <row r="7" spans="1:12">
      <c r="A7" s="74" t="s">
        <v>64</v>
      </c>
      <c r="B7" s="11" t="s">
        <v>65</v>
      </c>
      <c r="C7" s="12">
        <v>3</v>
      </c>
      <c r="D7" s="13">
        <f>C7*'3-评分结果汇总表'!$B$15</f>
        <v>1.5</v>
      </c>
      <c r="E7" s="11"/>
      <c r="F7" s="48" t="str">
        <f t="shared" si="0"/>
        <v>0</v>
      </c>
      <c r="G7" s="13">
        <f>$C7*'3-评分结果汇总表'!$B$16</f>
        <v>1.5</v>
      </c>
      <c r="H7" s="11"/>
      <c r="I7" s="48" t="str">
        <f t="shared" si="1"/>
        <v>0</v>
      </c>
      <c r="J7" s="24">
        <f>F7+I7</f>
        <v>0</v>
      </c>
      <c r="K7" s="32"/>
      <c r="L7" s="51"/>
    </row>
    <row r="8" spans="1:12">
      <c r="A8" s="74" t="s">
        <v>66</v>
      </c>
      <c r="B8" s="11" t="s">
        <v>67</v>
      </c>
      <c r="C8" s="12">
        <v>5</v>
      </c>
      <c r="D8" s="13">
        <f>C8*'3-评分结果汇总表'!$B$15</f>
        <v>2.5</v>
      </c>
      <c r="E8" s="11"/>
      <c r="F8" s="48" t="str">
        <f t="shared" si="0"/>
        <v>0</v>
      </c>
      <c r="G8" s="13">
        <f>$C8*'3-评分结果汇总表'!$B$16</f>
        <v>2.5</v>
      </c>
      <c r="H8" s="11"/>
      <c r="I8" s="48" t="str">
        <f t="shared" si="1"/>
        <v>0</v>
      </c>
      <c r="J8" s="24">
        <f t="shared" ref="J8:J10" si="2">F8+I8</f>
        <v>0</v>
      </c>
      <c r="K8" s="32"/>
      <c r="L8" s="51"/>
    </row>
    <row r="9" spans="1:12">
      <c r="A9" s="74" t="s">
        <v>68</v>
      </c>
      <c r="B9" s="42" t="s">
        <v>69</v>
      </c>
      <c r="C9" s="12">
        <v>2</v>
      </c>
      <c r="D9" s="13">
        <f>C9*'3-评分结果汇总表'!$B$15</f>
        <v>1</v>
      </c>
      <c r="E9" s="11"/>
      <c r="F9" s="48" t="str">
        <f t="shared" si="0"/>
        <v>0</v>
      </c>
      <c r="G9" s="13">
        <f>$C9*'3-评分结果汇总表'!$B$16</f>
        <v>1</v>
      </c>
      <c r="H9" s="11"/>
      <c r="I9" s="48" t="str">
        <f t="shared" si="1"/>
        <v>0</v>
      </c>
      <c r="J9" s="24">
        <f t="shared" si="2"/>
        <v>0</v>
      </c>
      <c r="K9" s="32"/>
      <c r="L9" s="51"/>
    </row>
    <row r="10" spans="1:12">
      <c r="A10" s="74" t="s">
        <v>70</v>
      </c>
      <c r="B10" s="11" t="s">
        <v>71</v>
      </c>
      <c r="C10" s="12">
        <v>2</v>
      </c>
      <c r="D10" s="13">
        <f>C10*'3-评分结果汇总表'!$B$15</f>
        <v>1</v>
      </c>
      <c r="E10" s="11"/>
      <c r="F10" s="48" t="str">
        <f t="shared" si="0"/>
        <v>0</v>
      </c>
      <c r="G10" s="13">
        <f>$C10*'3-评分结果汇总表'!$B$16</f>
        <v>1</v>
      </c>
      <c r="H10" s="11"/>
      <c r="I10" s="48" t="str">
        <f t="shared" si="1"/>
        <v>0</v>
      </c>
      <c r="J10" s="24">
        <f t="shared" si="2"/>
        <v>0</v>
      </c>
      <c r="K10" s="32"/>
      <c r="L10" s="51"/>
    </row>
    <row r="11" spans="1:12">
      <c r="A11" s="74" t="s">
        <v>72</v>
      </c>
      <c r="B11" s="72" t="s">
        <v>73</v>
      </c>
      <c r="C11" s="41">
        <v>20</v>
      </c>
      <c r="D11" s="34"/>
      <c r="E11" s="34"/>
      <c r="F11" s="34"/>
      <c r="G11" s="34"/>
      <c r="H11" s="34"/>
      <c r="I11" s="34"/>
      <c r="J11" s="34"/>
      <c r="K11" s="35"/>
      <c r="L11" s="51"/>
    </row>
    <row r="12" spans="1:12">
      <c r="A12" s="74" t="s">
        <v>74</v>
      </c>
      <c r="B12" s="42" t="s">
        <v>75</v>
      </c>
      <c r="C12" s="75">
        <v>3</v>
      </c>
      <c r="D12" s="13">
        <f>C12*'3-评分结果汇总表'!$B$15</f>
        <v>1.5</v>
      </c>
      <c r="E12" s="11"/>
      <c r="F12" s="48" t="str">
        <f t="shared" ref="F12" si="3">IF(E12="完全符合",D12*100%,IF(E12="大部分符合",D12*80%,IF(E12="部分符合",D12*50%,IF(E12="不符合",0,IF(E12="不适用",0,"0")))))</f>
        <v>0</v>
      </c>
      <c r="G12" s="13">
        <f>$C12*'3-评分结果汇总表'!$B$16</f>
        <v>1.5</v>
      </c>
      <c r="H12" s="11"/>
      <c r="I12" s="48" t="str">
        <f>IF(H12="完全符合",G12*100%,IF(H12="大部分符合",G12*80%,IF(H12="部分符合",G12*50%,IF(H12="不符合",0,IF(H12="不适用",0,"0")))))</f>
        <v>0</v>
      </c>
      <c r="J12" s="24">
        <f>F12+I12</f>
        <v>0</v>
      </c>
      <c r="K12" s="11"/>
      <c r="L12" s="51"/>
    </row>
    <row r="13" spans="1:12">
      <c r="A13" s="74" t="s">
        <v>76</v>
      </c>
      <c r="B13" s="42" t="s">
        <v>77</v>
      </c>
      <c r="C13" s="75">
        <v>3</v>
      </c>
      <c r="D13" s="13">
        <f>C13*'3-评分结果汇总表'!$B$15</f>
        <v>1.5</v>
      </c>
      <c r="E13" s="11"/>
      <c r="F13" s="48" t="str">
        <f t="shared" ref="F13:F18" si="4">IF(E13="完全符合",D13*100%,IF(E13="大部分符合",D13*80%,IF(E13="部分符合",D13*50%,IF(E13="不符合",0,IF(E13="不适用",0,"0")))))</f>
        <v>0</v>
      </c>
      <c r="G13" s="13">
        <f>$C13*'3-评分结果汇总表'!$B$16</f>
        <v>1.5</v>
      </c>
      <c r="H13" s="11"/>
      <c r="I13" s="48" t="str">
        <f>IF(H13="完全符合",G13*100%,IF(H13="大部分符合",G13*80%,IF(H13="部分符合",G13*50%,IF(H13="不符合",0,IF(H13="不适用",0,"0")))))</f>
        <v>0</v>
      </c>
      <c r="J13" s="24">
        <f>F13+I13</f>
        <v>0</v>
      </c>
      <c r="K13" s="11"/>
      <c r="L13" s="51"/>
    </row>
    <row r="14" spans="1:12">
      <c r="A14" s="74" t="s">
        <v>78</v>
      </c>
      <c r="B14" s="11" t="s">
        <v>79</v>
      </c>
      <c r="C14" s="12">
        <v>2</v>
      </c>
      <c r="D14" s="13">
        <f>C14*'3-评分结果汇总表'!$B$15</f>
        <v>1</v>
      </c>
      <c r="E14" s="11"/>
      <c r="F14" s="48" t="str">
        <f t="shared" si="4"/>
        <v>0</v>
      </c>
      <c r="G14" s="13">
        <f>$C14*'3-评分结果汇总表'!$B$16</f>
        <v>1</v>
      </c>
      <c r="H14" s="11"/>
      <c r="I14" s="48" t="str">
        <f t="shared" ref="I14:I19" si="5">IF(H14="完全符合",G14*100%,IF(H14="大部分符合",G14*80%,IF(H14="部分符合",G14*50%,IF(H14="不符合",0,IF(H14="不适用",0,"0")))))</f>
        <v>0</v>
      </c>
      <c r="J14" s="24">
        <f t="shared" ref="J14" si="6">F14+I14</f>
        <v>0</v>
      </c>
      <c r="K14" s="32"/>
      <c r="L14" s="51"/>
    </row>
    <row r="15" spans="1:12">
      <c r="A15" s="74" t="s">
        <v>80</v>
      </c>
      <c r="B15" s="11" t="s">
        <v>81</v>
      </c>
      <c r="C15" s="12">
        <v>2</v>
      </c>
      <c r="D15" s="13">
        <f>C15*'3-评分结果汇总表'!$B$15</f>
        <v>1</v>
      </c>
      <c r="E15" s="11"/>
      <c r="F15" s="48" t="str">
        <f t="shared" si="4"/>
        <v>0</v>
      </c>
      <c r="G15" s="13">
        <f>$C15*'3-评分结果汇总表'!$B$16</f>
        <v>1</v>
      </c>
      <c r="H15" s="11"/>
      <c r="I15" s="48" t="str">
        <f t="shared" si="5"/>
        <v>0</v>
      </c>
      <c r="J15" s="24">
        <f t="shared" ref="J15:J19" si="7">F15+I15</f>
        <v>0</v>
      </c>
      <c r="K15" s="32"/>
      <c r="L15" s="51"/>
    </row>
    <row r="16" ht="21" spans="1:12">
      <c r="A16" s="74" t="s">
        <v>82</v>
      </c>
      <c r="B16" s="11" t="s">
        <v>83</v>
      </c>
      <c r="C16" s="12">
        <v>3</v>
      </c>
      <c r="D16" s="13">
        <f>C16*'3-评分结果汇总表'!$B$15</f>
        <v>1.5</v>
      </c>
      <c r="E16" s="11"/>
      <c r="F16" s="48" t="str">
        <f t="shared" si="4"/>
        <v>0</v>
      </c>
      <c r="G16" s="13">
        <f>$C16*'3-评分结果汇总表'!$B$16</f>
        <v>1.5</v>
      </c>
      <c r="H16" s="11"/>
      <c r="I16" s="48" t="str">
        <f t="shared" si="5"/>
        <v>0</v>
      </c>
      <c r="J16" s="24">
        <f t="shared" si="7"/>
        <v>0</v>
      </c>
      <c r="K16" s="32"/>
      <c r="L16" s="51"/>
    </row>
    <row r="17" spans="1:12">
      <c r="A17" s="74" t="s">
        <v>84</v>
      </c>
      <c r="B17" s="11" t="s">
        <v>85</v>
      </c>
      <c r="C17" s="12">
        <v>3</v>
      </c>
      <c r="D17" s="13">
        <f>C17*'3-评分结果汇总表'!$B$15</f>
        <v>1.5</v>
      </c>
      <c r="E17" s="11"/>
      <c r="F17" s="48" t="str">
        <f t="shared" si="4"/>
        <v>0</v>
      </c>
      <c r="G17" s="13">
        <f>$C17*'3-评分结果汇总表'!$B$16</f>
        <v>1.5</v>
      </c>
      <c r="H17" s="11"/>
      <c r="I17" s="48" t="str">
        <f t="shared" si="5"/>
        <v>0</v>
      </c>
      <c r="J17" s="24">
        <f t="shared" si="7"/>
        <v>0</v>
      </c>
      <c r="K17" s="32"/>
      <c r="L17" s="51"/>
    </row>
    <row r="18" spans="1:12">
      <c r="A18" s="74" t="s">
        <v>86</v>
      </c>
      <c r="B18" s="11" t="s">
        <v>87</v>
      </c>
      <c r="C18" s="12">
        <v>2</v>
      </c>
      <c r="D18" s="13">
        <f>C18*'3-评分结果汇总表'!$B$15</f>
        <v>1</v>
      </c>
      <c r="E18" s="11"/>
      <c r="F18" s="48" t="str">
        <f t="shared" si="4"/>
        <v>0</v>
      </c>
      <c r="G18" s="13">
        <f>$C18*'3-评分结果汇总表'!$B$16</f>
        <v>1</v>
      </c>
      <c r="H18" s="11"/>
      <c r="I18" s="48" t="str">
        <f t="shared" si="5"/>
        <v>0</v>
      </c>
      <c r="J18" s="24">
        <f t="shared" si="7"/>
        <v>0</v>
      </c>
      <c r="K18" s="32"/>
      <c r="L18" s="51"/>
    </row>
    <row r="19" spans="1:12">
      <c r="A19" s="74" t="s">
        <v>88</v>
      </c>
      <c r="B19" s="11" t="s">
        <v>89</v>
      </c>
      <c r="C19" s="12">
        <v>2</v>
      </c>
      <c r="D19" s="13">
        <f>C19*'3-评分结果汇总表'!$B$15</f>
        <v>1</v>
      </c>
      <c r="E19" s="11"/>
      <c r="F19" s="48" t="str">
        <f t="shared" ref="F19" si="8">IF(E19="完全符合",D19*100%,IF(E19="大部分符合",D19*80%,IF(E19="部分符合",D19*50%,IF(E19="不符合",0,IF(E19="不适用",0,"0")))))</f>
        <v>0</v>
      </c>
      <c r="G19" s="13">
        <f>$C19*'3-评分结果汇总表'!$B$16</f>
        <v>1</v>
      </c>
      <c r="H19" s="11"/>
      <c r="I19" s="48" t="str">
        <f t="shared" si="5"/>
        <v>0</v>
      </c>
      <c r="J19" s="24">
        <f t="shared" si="7"/>
        <v>0</v>
      </c>
      <c r="K19" s="32"/>
      <c r="L19" s="51"/>
    </row>
    <row r="20" spans="1:12">
      <c r="A20" s="74" t="s">
        <v>90</v>
      </c>
      <c r="B20" s="72" t="s">
        <v>91</v>
      </c>
      <c r="C20" s="41">
        <v>15</v>
      </c>
      <c r="D20" s="43"/>
      <c r="E20" s="49"/>
      <c r="F20" s="49"/>
      <c r="G20" s="49"/>
      <c r="H20" s="49"/>
      <c r="I20" s="49"/>
      <c r="J20" s="49"/>
      <c r="K20" s="54"/>
      <c r="L20" s="51"/>
    </row>
    <row r="21" spans="1:12">
      <c r="A21" s="74" t="s">
        <v>92</v>
      </c>
      <c r="B21" s="42" t="s">
        <v>93</v>
      </c>
      <c r="C21" s="56"/>
      <c r="D21" s="56"/>
      <c r="E21" s="56"/>
      <c r="F21" s="56"/>
      <c r="G21" s="56"/>
      <c r="H21" s="56"/>
      <c r="I21" s="56"/>
      <c r="J21" s="56"/>
      <c r="K21" s="32"/>
      <c r="L21" s="51"/>
    </row>
    <row r="22" spans="1:12">
      <c r="A22" s="74" t="s">
        <v>94</v>
      </c>
      <c r="B22" s="42" t="s">
        <v>95</v>
      </c>
      <c r="C22" s="76">
        <v>4</v>
      </c>
      <c r="D22" s="13">
        <f>C22*'3-评分结果汇总表'!$B$15</f>
        <v>2</v>
      </c>
      <c r="E22" s="56"/>
      <c r="F22" s="48" t="str">
        <f t="shared" ref="F22:F23" si="9">IF(E22="完全符合",D22*100%,IF(E22="大部分符合",D22*80%,IF(E22="部分符合",D22*50%,IF(E22="不符合",0,IF(E22="不适用",0,"0")))))</f>
        <v>0</v>
      </c>
      <c r="G22" s="13">
        <f>$C22*'3-评分结果汇总表'!$B$16</f>
        <v>2</v>
      </c>
      <c r="H22" s="56"/>
      <c r="I22" s="48" t="str">
        <f t="shared" ref="I22:I25" si="10">IF(H22="完全符合",G22*100%,IF(H22="大部分符合",G22*80%,IF(H22="部分符合",G22*50%,IF(H22="不符合",0,IF(H22="不适用",0,"0")))))</f>
        <v>0</v>
      </c>
      <c r="J22" s="24">
        <f t="shared" ref="J22:J23" si="11">F22+I22</f>
        <v>0</v>
      </c>
      <c r="K22" s="32"/>
      <c r="L22" s="51"/>
    </row>
    <row r="23" spans="1:12">
      <c r="A23" s="74" t="s">
        <v>96</v>
      </c>
      <c r="B23" s="42" t="s">
        <v>97</v>
      </c>
      <c r="C23" s="75">
        <v>4</v>
      </c>
      <c r="D23" s="13">
        <f>C23*'3-评分结果汇总表'!$B$15</f>
        <v>2</v>
      </c>
      <c r="E23" s="13"/>
      <c r="F23" s="48" t="str">
        <f t="shared" si="9"/>
        <v>0</v>
      </c>
      <c r="G23" s="13">
        <f>$C23*'3-评分结果汇总表'!$B$16</f>
        <v>2</v>
      </c>
      <c r="H23" s="13"/>
      <c r="I23" s="48" t="str">
        <f t="shared" si="10"/>
        <v>0</v>
      </c>
      <c r="J23" s="24">
        <f t="shared" si="11"/>
        <v>0</v>
      </c>
      <c r="K23" s="13"/>
      <c r="L23" s="51"/>
    </row>
    <row r="24" spans="1:12">
      <c r="A24" s="74" t="s">
        <v>98</v>
      </c>
      <c r="B24" s="45" t="s">
        <v>99</v>
      </c>
      <c r="C24" s="76">
        <v>4</v>
      </c>
      <c r="D24" s="13">
        <f>C24*'3-评分结果汇总表'!$B$15</f>
        <v>2</v>
      </c>
      <c r="E24" s="11"/>
      <c r="F24" s="48" t="str">
        <f t="shared" ref="F24:F25" si="12">IF(E24="完全符合",D24*100%,IF(E24="大部分符合",D24*80%,IF(E24="部分符合",D24*50%,IF(E24="不符合",0,IF(E24="不适用",0,"0")))))</f>
        <v>0</v>
      </c>
      <c r="G24" s="13">
        <f>$C24*'3-评分结果汇总表'!$B$16</f>
        <v>2</v>
      </c>
      <c r="H24" s="11"/>
      <c r="I24" s="48" t="str">
        <f t="shared" si="10"/>
        <v>0</v>
      </c>
      <c r="J24" s="24">
        <f t="shared" ref="J24:J25" si="13">F24+I24</f>
        <v>0</v>
      </c>
      <c r="K24" s="52"/>
      <c r="L24" s="51"/>
    </row>
    <row r="25" ht="31.5" spans="1:12">
      <c r="A25" s="74" t="s">
        <v>88</v>
      </c>
      <c r="B25" s="45" t="s">
        <v>100</v>
      </c>
      <c r="C25" s="76">
        <v>3</v>
      </c>
      <c r="D25" s="13">
        <f>C25*'3-评分结果汇总表'!$B$15</f>
        <v>1.5</v>
      </c>
      <c r="E25" s="11"/>
      <c r="F25" s="48" t="str">
        <f t="shared" si="12"/>
        <v>0</v>
      </c>
      <c r="G25" s="13">
        <f>$C25*'3-评分结果汇总表'!$B$16</f>
        <v>1.5</v>
      </c>
      <c r="H25" s="11"/>
      <c r="I25" s="48" t="str">
        <f t="shared" si="10"/>
        <v>0</v>
      </c>
      <c r="J25" s="24">
        <f t="shared" si="13"/>
        <v>0</v>
      </c>
      <c r="K25" s="52"/>
      <c r="L25" s="51"/>
    </row>
    <row r="26" spans="1:12">
      <c r="A26" s="74" t="s">
        <v>101</v>
      </c>
      <c r="B26" s="72" t="s">
        <v>102</v>
      </c>
      <c r="C26" s="77">
        <v>20</v>
      </c>
      <c r="D26" s="34"/>
      <c r="E26" s="34"/>
      <c r="F26" s="34"/>
      <c r="G26" s="34"/>
      <c r="H26" s="34"/>
      <c r="I26" s="34"/>
      <c r="J26" s="34"/>
      <c r="K26" s="35"/>
      <c r="L26" s="51"/>
    </row>
    <row r="27" spans="1:12">
      <c r="A27" s="74" t="s">
        <v>103</v>
      </c>
      <c r="B27" s="45" t="s">
        <v>104</v>
      </c>
      <c r="C27" s="78">
        <v>10</v>
      </c>
      <c r="D27" s="78">
        <f>C27*'3-评分结果汇总表'!$B$15</f>
        <v>5</v>
      </c>
      <c r="E27" s="78"/>
      <c r="F27" s="48" t="str">
        <f>IF(E27="完全符合",D27*100%,IF(E27="大部分符合",D27*80%,IF(E27="部分符合",D27*50%,IF(E27="不符合",0,IF(E27="不适用",0,"0")))))</f>
        <v>0</v>
      </c>
      <c r="G27" s="13">
        <f>$C27*'3-评分结果汇总表'!$B$16</f>
        <v>5</v>
      </c>
      <c r="H27" s="78"/>
      <c r="I27" s="48" t="str">
        <f>IF(H27="完全符合",G27*100%,IF(H27="大部分符合",G27*80%,IF(H27="部分符合",G27*50%,IF(H27="不符合",0,IF(H27="不适用",0,"0")))))</f>
        <v>0</v>
      </c>
      <c r="J27" s="24">
        <f>F27+I27</f>
        <v>0</v>
      </c>
      <c r="K27" s="52"/>
      <c r="L27" s="51"/>
    </row>
    <row r="28" ht="21" spans="1:12">
      <c r="A28" s="74" t="s">
        <v>105</v>
      </c>
      <c r="B28" s="42" t="s">
        <v>106</v>
      </c>
      <c r="C28" s="78">
        <v>10</v>
      </c>
      <c r="D28" s="78">
        <f>C28*'3-评分结果汇总表'!$B$15</f>
        <v>5</v>
      </c>
      <c r="E28" s="78"/>
      <c r="F28" s="48" t="str">
        <f>IF(E28="完全符合",D28*100%,IF(E28="大部分符合",D28*80%,IF(E28="部分符合",D28*50%,IF(E28="不符合",0,IF(E28="不适用",0,"0")))))</f>
        <v>0</v>
      </c>
      <c r="G28" s="13">
        <f>$C28*'3-评分结果汇总表'!$B$16</f>
        <v>5</v>
      </c>
      <c r="H28" s="78"/>
      <c r="I28" s="48" t="str">
        <f>IF(H28="完全符合",G28*100%,IF(H28="大部分符合",G28*80%,IF(H28="部分符合",G28*50%,IF(H28="不符合",0,IF(H28="不适用",0,"0")))))</f>
        <v>0</v>
      </c>
      <c r="J28" s="24">
        <f>F28+I28</f>
        <v>0</v>
      </c>
      <c r="K28" s="52"/>
      <c r="L28" s="51"/>
    </row>
    <row r="29" spans="1:12">
      <c r="A29" s="74" t="s">
        <v>107</v>
      </c>
      <c r="B29" s="72" t="s">
        <v>108</v>
      </c>
      <c r="C29" s="79">
        <v>15</v>
      </c>
      <c r="D29" s="78"/>
      <c r="E29" s="81"/>
      <c r="F29" s="81"/>
      <c r="G29" s="81"/>
      <c r="H29" s="81"/>
      <c r="I29" s="81"/>
      <c r="J29" s="81"/>
      <c r="K29" s="85"/>
      <c r="L29" s="51"/>
    </row>
    <row r="30" ht="21" spans="1:12">
      <c r="A30" s="74" t="s">
        <v>109</v>
      </c>
      <c r="B30" s="80" t="s">
        <v>110</v>
      </c>
      <c r="C30" s="12">
        <v>5</v>
      </c>
      <c r="D30" s="78">
        <f>C30*'3-评分结果汇总表'!$B$15</f>
        <v>2.5</v>
      </c>
      <c r="E30" s="11"/>
      <c r="F30" s="48" t="str">
        <f t="shared" ref="F30" si="14">IF(E30="完全符合",D30*100%,IF(E30="大部分符合",D30*80%,IF(E30="部分符合",D30*50%,IF(E30="不符合",0,IF(E30="不适用",0,"0")))))</f>
        <v>0</v>
      </c>
      <c r="G30" s="13">
        <f>$C30*'3-评分结果汇总表'!$B$16</f>
        <v>2.5</v>
      </c>
      <c r="H30" s="11"/>
      <c r="I30" s="48" t="str">
        <f t="shared" ref="I30:I31" si="15">IF(H30="完全符合",G30*100%,IF(H30="大部分符合",G30*80%,IF(H30="部分符合",G30*50%,IF(H30="不符合",0,IF(H30="不适用",0,"0")))))</f>
        <v>0</v>
      </c>
      <c r="J30" s="24">
        <f t="shared" ref="J30" si="16">F30+I30</f>
        <v>0</v>
      </c>
      <c r="K30" s="32"/>
      <c r="L30" s="51"/>
    </row>
    <row r="31" ht="31.5" spans="1:12">
      <c r="A31" s="74" t="s">
        <v>111</v>
      </c>
      <c r="B31" s="80" t="s">
        <v>112</v>
      </c>
      <c r="C31" s="75">
        <v>10</v>
      </c>
      <c r="D31" s="78">
        <f>C31*'3-评分结果汇总表'!$B$15</f>
        <v>5</v>
      </c>
      <c r="E31" s="11"/>
      <c r="F31" s="48" t="str">
        <f t="shared" ref="F31:F37" si="17">IF(E31="完全符合",D31*100%,IF(E31="大部分符合",D31*80%,IF(E31="部分符合",D31*50%,IF(E31="不符合",0,IF(E31="不适用",0,"0")))))</f>
        <v>0</v>
      </c>
      <c r="G31" s="13">
        <f>$C31*'3-评分结果汇总表'!$B$16</f>
        <v>5</v>
      </c>
      <c r="H31" s="11"/>
      <c r="I31" s="48" t="str">
        <f t="shared" si="15"/>
        <v>0</v>
      </c>
      <c r="J31" s="24">
        <f t="shared" ref="J31:J37" si="18">F31+I31</f>
        <v>0</v>
      </c>
      <c r="K31" s="32"/>
      <c r="L31" s="51"/>
    </row>
    <row r="32" spans="1:12">
      <c r="A32" s="74" t="s">
        <v>113</v>
      </c>
      <c r="B32" s="72" t="s">
        <v>114</v>
      </c>
      <c r="C32" s="41">
        <v>10</v>
      </c>
      <c r="D32" s="34"/>
      <c r="E32" s="34"/>
      <c r="F32" s="34"/>
      <c r="G32" s="34"/>
      <c r="H32" s="34"/>
      <c r="I32" s="34"/>
      <c r="J32" s="34"/>
      <c r="K32" s="35"/>
      <c r="L32" s="51"/>
    </row>
    <row r="33" spans="1:12">
      <c r="A33" s="74" t="s">
        <v>115</v>
      </c>
      <c r="B33" s="11" t="s">
        <v>116</v>
      </c>
      <c r="C33" s="75"/>
      <c r="D33" s="75"/>
      <c r="E33" s="11"/>
      <c r="F33" s="48"/>
      <c r="G33" s="75"/>
      <c r="H33" s="11"/>
      <c r="I33" s="48"/>
      <c r="J33" s="24"/>
      <c r="K33" s="32"/>
      <c r="L33" s="51"/>
    </row>
    <row r="34" spans="1:12">
      <c r="A34" s="74" t="s">
        <v>117</v>
      </c>
      <c r="B34" s="11" t="s">
        <v>118</v>
      </c>
      <c r="C34" s="12">
        <v>4</v>
      </c>
      <c r="D34" s="78">
        <f>C34*'3-评分结果汇总表'!$B$15</f>
        <v>2</v>
      </c>
      <c r="E34" s="11"/>
      <c r="F34" s="48" t="str">
        <f t="shared" si="17"/>
        <v>0</v>
      </c>
      <c r="G34" s="13">
        <f>$C34*'3-评分结果汇总表'!$B$16</f>
        <v>2</v>
      </c>
      <c r="H34" s="11"/>
      <c r="I34" s="48" t="str">
        <f t="shared" ref="I34:I35" si="19">IF(H34="完全符合",G34*100%,IF(H34="大部分符合",G34*80%,IF(H34="部分符合",G34*50%,IF(H34="不符合",0,IF(H34="不适用",0,"0")))))</f>
        <v>0</v>
      </c>
      <c r="J34" s="24">
        <f t="shared" si="18"/>
        <v>0</v>
      </c>
      <c r="K34" s="32"/>
      <c r="L34" s="51"/>
    </row>
    <row r="35" spans="1:12">
      <c r="A35" s="74" t="s">
        <v>119</v>
      </c>
      <c r="B35" s="80" t="s">
        <v>120</v>
      </c>
      <c r="C35" s="75">
        <v>6</v>
      </c>
      <c r="D35" s="78">
        <f>C35*'3-评分结果汇总表'!$B$15</f>
        <v>3</v>
      </c>
      <c r="E35" s="11"/>
      <c r="F35" s="48" t="str">
        <f t="shared" si="17"/>
        <v>0</v>
      </c>
      <c r="G35" s="13">
        <f>$C35*'3-评分结果汇总表'!$B$16</f>
        <v>3</v>
      </c>
      <c r="H35" s="11"/>
      <c r="I35" s="48" t="str">
        <f t="shared" si="19"/>
        <v>0</v>
      </c>
      <c r="J35" s="24">
        <f t="shared" si="18"/>
        <v>0</v>
      </c>
      <c r="K35" s="32"/>
      <c r="L35" s="51"/>
    </row>
    <row r="36" spans="1:12">
      <c r="A36" s="74" t="s">
        <v>121</v>
      </c>
      <c r="B36" s="72" t="s">
        <v>122</v>
      </c>
      <c r="C36" s="41">
        <v>5</v>
      </c>
      <c r="D36" s="34"/>
      <c r="E36" s="34"/>
      <c r="F36" s="34"/>
      <c r="G36" s="34"/>
      <c r="H36" s="34"/>
      <c r="I36" s="34"/>
      <c r="J36" s="34"/>
      <c r="K36" s="35"/>
      <c r="L36" s="51"/>
    </row>
    <row r="37" ht="42" spans="1:12">
      <c r="A37" s="74" t="s">
        <v>123</v>
      </c>
      <c r="B37" s="42" t="s">
        <v>124</v>
      </c>
      <c r="C37" s="75">
        <v>5</v>
      </c>
      <c r="D37" s="78">
        <f>C37*'3-评分结果汇总表'!$B$15</f>
        <v>2.5</v>
      </c>
      <c r="E37" s="11"/>
      <c r="F37" s="48" t="str">
        <f t="shared" si="17"/>
        <v>0</v>
      </c>
      <c r="G37" s="13">
        <f>$C37*'3-评分结果汇总表'!$B$16</f>
        <v>2.5</v>
      </c>
      <c r="H37" s="11"/>
      <c r="I37" s="48" t="str">
        <f t="shared" ref="I37" si="20">IF(H37="完全符合",G37*100%,IF(H37="大部分符合",G37*80%,IF(H37="部分符合",G37*50%,IF(H37="不符合",0,IF(H37="不适用",0,"0")))))</f>
        <v>0</v>
      </c>
      <c r="J37" s="24">
        <f t="shared" si="18"/>
        <v>0</v>
      </c>
      <c r="K37" s="32"/>
      <c r="L37" s="51"/>
    </row>
    <row r="38" spans="1:12">
      <c r="A38" s="14" t="s">
        <v>32</v>
      </c>
      <c r="B38" s="15"/>
      <c r="C38" s="15">
        <v>100</v>
      </c>
      <c r="D38" s="15">
        <f>SUM(D4:D37)</f>
        <v>50</v>
      </c>
      <c r="E38" s="25"/>
      <c r="F38" s="26"/>
      <c r="G38" s="15">
        <f>SUM(G4:G37)</f>
        <v>50</v>
      </c>
      <c r="H38" s="25"/>
      <c r="I38" s="26"/>
      <c r="J38" s="34"/>
      <c r="K38" s="35"/>
      <c r="L38" s="51"/>
    </row>
    <row r="39" spans="1:12">
      <c r="A39" s="14" t="s">
        <v>125</v>
      </c>
      <c r="B39" s="15"/>
      <c r="C39" s="16">
        <f>F38+I38</f>
        <v>0</v>
      </c>
      <c r="D39" s="16"/>
      <c r="E39" s="16"/>
      <c r="F39" s="16"/>
      <c r="G39" s="16"/>
      <c r="H39" s="16"/>
      <c r="I39" s="16"/>
      <c r="J39" s="34"/>
      <c r="K39" s="35"/>
      <c r="L39" s="51"/>
    </row>
    <row r="40" spans="1:12">
      <c r="A40" s="14" t="s">
        <v>126</v>
      </c>
      <c r="B40" s="15"/>
      <c r="C40" s="17">
        <f>SUMIF($E$4:$E$37,"=不适用",$C$4:$C$37)</f>
        <v>0</v>
      </c>
      <c r="D40" s="17"/>
      <c r="E40" s="17"/>
      <c r="F40" s="17"/>
      <c r="G40" s="17"/>
      <c r="H40" s="17"/>
      <c r="I40" s="17"/>
      <c r="J40" s="34"/>
      <c r="K40" s="35"/>
      <c r="L40" s="51"/>
    </row>
    <row r="41" ht="14.25" spans="1:12">
      <c r="A41" s="18" t="s">
        <v>127</v>
      </c>
      <c r="B41" s="19"/>
      <c r="C41" s="20">
        <f>ROUND((C39/(100-C40))*100,2)</f>
        <v>0</v>
      </c>
      <c r="D41" s="20"/>
      <c r="E41" s="20"/>
      <c r="F41" s="20"/>
      <c r="G41" s="20"/>
      <c r="H41" s="20"/>
      <c r="I41" s="20"/>
      <c r="J41" s="36"/>
      <c r="K41" s="37"/>
      <c r="L41" s="51"/>
    </row>
  </sheetData>
  <protectedRanges>
    <protectedRange password="CC01" sqref="E7:E11 E14:E20 E4:E5 E30:E37 H7:H11 H14:H20 H4:H5 H30:H37 H24:H26 E24:E26" name="区域1_3"/>
  </protectedRanges>
  <mergeCells count="22">
    <mergeCell ref="A1:K1"/>
    <mergeCell ref="D2:F2"/>
    <mergeCell ref="G2:I2"/>
    <mergeCell ref="D4:K4"/>
    <mergeCell ref="D11:K11"/>
    <mergeCell ref="D20:K20"/>
    <mergeCell ref="D26:K26"/>
    <mergeCell ref="D29:K29"/>
    <mergeCell ref="D32:K32"/>
    <mergeCell ref="D36:K36"/>
    <mergeCell ref="A38:B38"/>
    <mergeCell ref="A39:B39"/>
    <mergeCell ref="C39:I39"/>
    <mergeCell ref="A40:B40"/>
    <mergeCell ref="C40:I40"/>
    <mergeCell ref="A41:B41"/>
    <mergeCell ref="C41:I41"/>
    <mergeCell ref="C2:C3"/>
    <mergeCell ref="J2:J3"/>
    <mergeCell ref="K2:K3"/>
    <mergeCell ref="A2:B3"/>
    <mergeCell ref="J38:K41"/>
  </mergeCells>
  <dataValidations count="1">
    <dataValidation type="list" allowBlank="1" showInputMessage="1" showErrorMessage="1" promptTitle="完全符合,大部分符合,部分符合,不符合" sqref="E5 H5 E37 H37 E7:E10 E14:E19 E24:E25 E27:E28 E30:E31 E33:E35 H7:H10 H14:H19 H24:H25 H27:H28 H30:H31 H33:H35">
      <formula1>"完全符合,大部分符合,部分符合,不符合,不适用"</formula1>
    </dataValidation>
  </dataValidations>
  <pageMargins left="0.708333333333333" right="0.708333333333333" top="0.747916666666667" bottom="0.747916666666667" header="0.314583333333333" footer="0.31458333333333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zoomScale="115" zoomScaleNormal="115" topLeftCell="A19" workbookViewId="0">
      <selection activeCell="B14" sqref="B14"/>
    </sheetView>
  </sheetViews>
  <sheetFormatPr defaultColWidth="9" defaultRowHeight="13.5"/>
  <cols>
    <col min="1" max="1" width="4.10833333333333" style="38" customWidth="1"/>
    <col min="2" max="2" width="65.4416666666667" customWidth="1"/>
    <col min="3" max="3" width="4.89166666666667" style="39" customWidth="1"/>
    <col min="4" max="4" width="4.10833333333333" style="39" customWidth="1"/>
    <col min="5" max="5" width="4.225" customWidth="1"/>
    <col min="6" max="6" width="4.33333333333333" customWidth="1"/>
    <col min="7" max="7" width="4.225" style="39" customWidth="1"/>
    <col min="8" max="9" width="4.225" customWidth="1"/>
    <col min="10" max="10" width="4.44166666666667" customWidth="1"/>
    <col min="11" max="11" width="20.3333333333333" customWidth="1"/>
  </cols>
  <sheetData>
    <row r="1" ht="22.5" spans="1:12">
      <c r="A1" s="1" t="s">
        <v>128</v>
      </c>
      <c r="B1" s="1"/>
      <c r="C1" s="1"/>
      <c r="D1" s="1"/>
      <c r="E1" s="1"/>
      <c r="F1" s="1"/>
      <c r="G1" s="1"/>
      <c r="H1" s="1"/>
      <c r="I1" s="1"/>
      <c r="J1" s="1"/>
      <c r="K1" s="1"/>
      <c r="L1" s="51"/>
    </row>
    <row r="2" spans="1:12">
      <c r="A2" s="2" t="s">
        <v>55</v>
      </c>
      <c r="B2" s="3"/>
      <c r="C2" s="4" t="s">
        <v>56</v>
      </c>
      <c r="D2" s="5" t="s">
        <v>52</v>
      </c>
      <c r="E2" s="5"/>
      <c r="F2" s="5"/>
      <c r="G2" s="21" t="s">
        <v>53</v>
      </c>
      <c r="H2" s="21"/>
      <c r="I2" s="21"/>
      <c r="J2" s="27" t="s">
        <v>57</v>
      </c>
      <c r="K2" s="28" t="s">
        <v>58</v>
      </c>
      <c r="L2" s="51"/>
    </row>
    <row r="3" ht="32.25" customHeight="1" spans="1:12">
      <c r="A3" s="6"/>
      <c r="B3" s="7"/>
      <c r="C3" s="8"/>
      <c r="D3" s="9" t="s">
        <v>26</v>
      </c>
      <c r="E3" s="9" t="s">
        <v>59</v>
      </c>
      <c r="F3" s="22" t="s">
        <v>32</v>
      </c>
      <c r="G3" s="23" t="s">
        <v>26</v>
      </c>
      <c r="H3" s="23" t="s">
        <v>59</v>
      </c>
      <c r="I3" s="29" t="s">
        <v>32</v>
      </c>
      <c r="J3" s="30"/>
      <c r="K3" s="31"/>
      <c r="L3" s="51"/>
    </row>
    <row r="4" spans="1:12">
      <c r="A4" s="10">
        <v>1</v>
      </c>
      <c r="B4" s="40" t="s">
        <v>129</v>
      </c>
      <c r="C4" s="41">
        <v>10</v>
      </c>
      <c r="D4" s="34"/>
      <c r="E4" s="34"/>
      <c r="F4" s="34"/>
      <c r="G4" s="34"/>
      <c r="H4" s="34"/>
      <c r="I4" s="34"/>
      <c r="J4" s="34"/>
      <c r="K4" s="35"/>
      <c r="L4" s="51"/>
    </row>
    <row r="5" ht="39.6" customHeight="1" spans="1:12">
      <c r="A5" s="10">
        <v>1.1</v>
      </c>
      <c r="B5" s="11" t="s">
        <v>130</v>
      </c>
      <c r="C5" s="12">
        <v>5</v>
      </c>
      <c r="D5" s="13">
        <f>$C5*'3-评分结果汇总表'!$B$15</f>
        <v>2.5</v>
      </c>
      <c r="E5" s="11"/>
      <c r="F5" s="24" t="str">
        <f>IF(E5="完全符合",D5*100%,IF(E5="大部分符合",D5*80%,IF(E5="部分符合",D5*50%,IF(E5="不符合",0,IF(E5="不适用",0,"0")))))</f>
        <v>0</v>
      </c>
      <c r="G5" s="13">
        <f>$C5*'3-评分结果汇总表'!$B$16</f>
        <v>2.5</v>
      </c>
      <c r="H5" s="11"/>
      <c r="I5" s="24" t="str">
        <f>IF(H5="完全符合",G5*100%,IF(H5="大部分符合",G5*80%,IF(H5="部分符合",G5*50%,IF(H5="不符合",0,IF(H5="不适用",0,"0")))))</f>
        <v>0</v>
      </c>
      <c r="J5" s="24">
        <f>F5+I5</f>
        <v>0</v>
      </c>
      <c r="K5" s="32"/>
      <c r="L5" s="51"/>
    </row>
    <row r="6" ht="73.5" spans="1:12">
      <c r="A6" s="10">
        <v>1.2</v>
      </c>
      <c r="B6" s="11" t="s">
        <v>131</v>
      </c>
      <c r="C6" s="12">
        <v>5</v>
      </c>
      <c r="D6" s="13">
        <f>$C6*'3-评分结果汇总表'!$B$15</f>
        <v>2.5</v>
      </c>
      <c r="E6" s="11"/>
      <c r="F6" s="24" t="str">
        <f>IF(E6="完全符合",D6*100%,IF(E6="大部分符合",D6*80%,IF(E6="部分符合",D6*50%,IF(E6="不符合",0,IF(E6="不适用",0,"0")))))</f>
        <v>0</v>
      </c>
      <c r="G6" s="13">
        <f>$C6*'3-评分结果汇总表'!$B$16</f>
        <v>2.5</v>
      </c>
      <c r="H6" s="11"/>
      <c r="I6" s="24" t="str">
        <f>IF(H6="完全符合",G6*100%,IF(H6="大部分符合",G6*80%,IF(H6="部分符合",G6*50%,IF(H6="不符合",0,IF(H6="不适用",0,"0")))))</f>
        <v>0</v>
      </c>
      <c r="J6" s="24">
        <f>F6+I6</f>
        <v>0</v>
      </c>
      <c r="K6" s="32"/>
      <c r="L6" s="51"/>
    </row>
    <row r="7" spans="1:12">
      <c r="A7" s="10">
        <v>2</v>
      </c>
      <c r="B7" s="40" t="s">
        <v>132</v>
      </c>
      <c r="C7" s="41">
        <v>40</v>
      </c>
      <c r="D7" s="34"/>
      <c r="E7" s="34"/>
      <c r="F7" s="34"/>
      <c r="G7" s="34"/>
      <c r="H7" s="34"/>
      <c r="I7" s="34"/>
      <c r="J7" s="34"/>
      <c r="K7" s="35"/>
      <c r="L7" s="51"/>
    </row>
    <row r="8" spans="1:12">
      <c r="A8" s="10">
        <v>2.1</v>
      </c>
      <c r="B8" s="11" t="s">
        <v>133</v>
      </c>
      <c r="C8" s="12"/>
      <c r="D8" s="11"/>
      <c r="E8" s="11"/>
      <c r="F8" s="11"/>
      <c r="G8" s="11"/>
      <c r="H8" s="11"/>
      <c r="I8" s="11"/>
      <c r="J8" s="11"/>
      <c r="K8" s="11"/>
      <c r="L8" s="51"/>
    </row>
    <row r="9" ht="21" spans="1:12">
      <c r="A9" s="10" t="s">
        <v>76</v>
      </c>
      <c r="B9" s="11" t="s">
        <v>134</v>
      </c>
      <c r="C9" s="12">
        <v>5</v>
      </c>
      <c r="D9" s="13">
        <f>$C9*'3-评分结果汇总表'!$B$15</f>
        <v>2.5</v>
      </c>
      <c r="E9" s="13"/>
      <c r="F9" s="24" t="str">
        <f t="shared" ref="F9:F17" si="0">IF(E9="完全符合",D9*100%,IF(E9="大部分符合",D9*80%,IF(E9="部分符合",D9*50%,IF(E9="不符合",0,IF(E9="不适用",0,"0")))))</f>
        <v>0</v>
      </c>
      <c r="G9" s="13">
        <f>$C9*'3-评分结果汇总表'!$B$16</f>
        <v>2.5</v>
      </c>
      <c r="H9" s="11"/>
      <c r="I9" s="24" t="str">
        <f t="shared" ref="I9:I17" si="1">IF(H9="完全符合",G9*100%,IF(H9="大部分符合",G9*80%,IF(H9="部分符合",G9*50%,IF(H9="不符合",0,IF(H9="不适用",0,"0")))))</f>
        <v>0</v>
      </c>
      <c r="J9" s="24">
        <f t="shared" ref="J9:J17" si="2">F9+I9</f>
        <v>0</v>
      </c>
      <c r="K9" s="13"/>
      <c r="L9" s="51"/>
    </row>
    <row r="10" ht="21" spans="1:12">
      <c r="A10" s="10" t="s">
        <v>78</v>
      </c>
      <c r="B10" s="42" t="s">
        <v>135</v>
      </c>
      <c r="C10" s="12">
        <v>3</v>
      </c>
      <c r="D10" s="13">
        <f>$C10*'3-评分结果汇总表'!$B$15</f>
        <v>1.5</v>
      </c>
      <c r="E10" s="11"/>
      <c r="F10" s="24" t="str">
        <f t="shared" si="0"/>
        <v>0</v>
      </c>
      <c r="G10" s="13">
        <f>$C10*'3-评分结果汇总表'!$B$16</f>
        <v>1.5</v>
      </c>
      <c r="H10" s="11"/>
      <c r="I10" s="24" t="str">
        <f t="shared" si="1"/>
        <v>0</v>
      </c>
      <c r="J10" s="24">
        <f t="shared" si="2"/>
        <v>0</v>
      </c>
      <c r="K10" s="32"/>
      <c r="L10" s="51"/>
    </row>
    <row r="11" spans="1:12">
      <c r="A11" s="10" t="s">
        <v>80</v>
      </c>
      <c r="B11" s="42" t="s">
        <v>136</v>
      </c>
      <c r="C11" s="12">
        <v>3</v>
      </c>
      <c r="D11" s="13">
        <f>$C11*'3-评分结果汇总表'!$B$15</f>
        <v>1.5</v>
      </c>
      <c r="E11" s="11"/>
      <c r="F11" s="24" t="str">
        <f t="shared" si="0"/>
        <v>0</v>
      </c>
      <c r="G11" s="13">
        <f>$C11*'3-评分结果汇总表'!$B$16</f>
        <v>1.5</v>
      </c>
      <c r="H11" s="11"/>
      <c r="I11" s="24" t="str">
        <f t="shared" si="1"/>
        <v>0</v>
      </c>
      <c r="J11" s="24">
        <f t="shared" si="2"/>
        <v>0</v>
      </c>
      <c r="K11" s="32"/>
      <c r="L11" s="51"/>
    </row>
    <row r="12" spans="1:12">
      <c r="A12" s="44" t="s">
        <v>82</v>
      </c>
      <c r="B12" s="45" t="s">
        <v>137</v>
      </c>
      <c r="C12" s="12">
        <v>3</v>
      </c>
      <c r="D12" s="13">
        <f>$C12*'3-评分结果汇总表'!$B$15</f>
        <v>1.5</v>
      </c>
      <c r="E12" s="11"/>
      <c r="F12" s="24" t="str">
        <f t="shared" si="0"/>
        <v>0</v>
      </c>
      <c r="G12" s="13">
        <f>$C12*'3-评分结果汇总表'!$B$16</f>
        <v>1.5</v>
      </c>
      <c r="H12" s="11"/>
      <c r="I12" s="24" t="str">
        <f t="shared" si="1"/>
        <v>0</v>
      </c>
      <c r="J12" s="24">
        <f t="shared" si="2"/>
        <v>0</v>
      </c>
      <c r="K12" s="32"/>
      <c r="L12" s="51"/>
    </row>
    <row r="13" spans="1:12">
      <c r="A13" s="44" t="s">
        <v>84</v>
      </c>
      <c r="B13" s="42" t="s">
        <v>138</v>
      </c>
      <c r="C13" s="12">
        <v>3</v>
      </c>
      <c r="D13" s="13">
        <f>$C13*'3-评分结果汇总表'!$B$15</f>
        <v>1.5</v>
      </c>
      <c r="E13" s="11"/>
      <c r="F13" s="24" t="str">
        <f t="shared" si="0"/>
        <v>0</v>
      </c>
      <c r="G13" s="13">
        <f>$C13*'3-评分结果汇总表'!$B$16</f>
        <v>1.5</v>
      </c>
      <c r="H13" s="11"/>
      <c r="I13" s="24" t="str">
        <f t="shared" si="1"/>
        <v>0</v>
      </c>
      <c r="J13" s="24">
        <f t="shared" si="2"/>
        <v>0</v>
      </c>
      <c r="K13" s="32"/>
      <c r="L13" s="51"/>
    </row>
    <row r="14" ht="21" spans="1:12">
      <c r="A14" s="44">
        <v>2.2</v>
      </c>
      <c r="B14" s="11" t="s">
        <v>139</v>
      </c>
      <c r="C14" s="12">
        <v>5</v>
      </c>
      <c r="D14" s="13">
        <f>$C14*'3-评分结果汇总表'!$B$15</f>
        <v>2.5</v>
      </c>
      <c r="E14" s="11"/>
      <c r="F14" s="24" t="str">
        <f t="shared" si="0"/>
        <v>0</v>
      </c>
      <c r="G14" s="13">
        <f>$C14*'3-评分结果汇总表'!$B$16</f>
        <v>2.5</v>
      </c>
      <c r="H14" s="11"/>
      <c r="I14" s="24" t="str">
        <f t="shared" si="1"/>
        <v>0</v>
      </c>
      <c r="J14" s="24">
        <f t="shared" si="2"/>
        <v>0</v>
      </c>
      <c r="K14" s="32"/>
      <c r="L14" s="51"/>
    </row>
    <row r="15" ht="52.5" spans="1:12">
      <c r="A15" s="44">
        <v>2.3</v>
      </c>
      <c r="B15" s="11" t="s">
        <v>140</v>
      </c>
      <c r="C15" s="12">
        <v>5</v>
      </c>
      <c r="D15" s="13">
        <f>$C15*'3-评分结果汇总表'!$B$15</f>
        <v>2.5</v>
      </c>
      <c r="E15" s="11"/>
      <c r="F15" s="24" t="str">
        <f t="shared" si="0"/>
        <v>0</v>
      </c>
      <c r="G15" s="13">
        <f>$C15*'3-评分结果汇总表'!$B$16</f>
        <v>2.5</v>
      </c>
      <c r="H15" s="11"/>
      <c r="I15" s="24" t="str">
        <f t="shared" si="1"/>
        <v>0</v>
      </c>
      <c r="J15" s="24">
        <f t="shared" si="2"/>
        <v>0</v>
      </c>
      <c r="K15" s="56"/>
      <c r="L15" s="51"/>
    </row>
    <row r="16" ht="21" spans="1:12">
      <c r="A16" s="44">
        <v>2.4</v>
      </c>
      <c r="B16" s="11" t="s">
        <v>141</v>
      </c>
      <c r="C16" s="12">
        <v>5</v>
      </c>
      <c r="D16" s="13">
        <f>$C16*'3-评分结果汇总表'!$B$15</f>
        <v>2.5</v>
      </c>
      <c r="E16" s="11"/>
      <c r="F16" s="24" t="str">
        <f t="shared" si="0"/>
        <v>0</v>
      </c>
      <c r="G16" s="13">
        <f>$C16*'3-评分结果汇总表'!$B$16</f>
        <v>2.5</v>
      </c>
      <c r="H16" s="11"/>
      <c r="I16" s="24" t="str">
        <f t="shared" si="1"/>
        <v>0</v>
      </c>
      <c r="J16" s="24">
        <f t="shared" si="2"/>
        <v>0</v>
      </c>
      <c r="K16" s="56"/>
      <c r="L16" s="51"/>
    </row>
    <row r="17" ht="21" spans="1:12">
      <c r="A17" s="44">
        <v>2.5</v>
      </c>
      <c r="B17" s="11" t="s">
        <v>142</v>
      </c>
      <c r="C17" s="12">
        <v>5</v>
      </c>
      <c r="D17" s="13">
        <f>$C17*'3-评分结果汇总表'!$B$15</f>
        <v>2.5</v>
      </c>
      <c r="E17" s="69"/>
      <c r="F17" s="24" t="str">
        <f t="shared" si="0"/>
        <v>0</v>
      </c>
      <c r="G17" s="13">
        <f>$C17*'3-评分结果汇总表'!$B$16</f>
        <v>2.5</v>
      </c>
      <c r="H17" s="11"/>
      <c r="I17" s="24" t="str">
        <f t="shared" si="1"/>
        <v>0</v>
      </c>
      <c r="J17" s="24">
        <f t="shared" si="2"/>
        <v>0</v>
      </c>
      <c r="K17" s="69"/>
      <c r="L17" s="51"/>
    </row>
    <row r="18" ht="27.9" customHeight="1" spans="1:12">
      <c r="A18" s="44">
        <v>3</v>
      </c>
      <c r="B18" s="40" t="s">
        <v>143</v>
      </c>
      <c r="C18" s="41">
        <v>40</v>
      </c>
      <c r="D18" s="34"/>
      <c r="E18" s="34"/>
      <c r="F18" s="34"/>
      <c r="G18" s="34"/>
      <c r="H18" s="34"/>
      <c r="I18" s="34"/>
      <c r="J18" s="34"/>
      <c r="K18" s="35"/>
      <c r="L18" s="51"/>
    </row>
    <row r="19" ht="63" spans="1:12">
      <c r="A19" s="68">
        <v>3.1</v>
      </c>
      <c r="B19" s="42" t="s">
        <v>144</v>
      </c>
      <c r="C19" s="12">
        <v>15</v>
      </c>
      <c r="D19" s="13">
        <f>$C19*'3-评分结果汇总表'!$B$15</f>
        <v>7.5</v>
      </c>
      <c r="E19" s="11"/>
      <c r="F19" s="24" t="str">
        <f>IF(E19="完全符合",D19*100%,IF(E19="大部分符合",D19*80%,IF(E19="部分符合",D19*50%,IF(E19="不符合",0,IF(E19="不适用",0,"0")))))</f>
        <v>0</v>
      </c>
      <c r="G19" s="13">
        <f>$C19*'3-评分结果汇总表'!$B$16</f>
        <v>7.5</v>
      </c>
      <c r="H19" s="11"/>
      <c r="I19" s="24" t="str">
        <f>IF(H19="完全符合",G19*100%,IF(H19="大部分符合",G19*80%,IF(H19="部分符合",G19*50%,IF(H19="不符合",0,IF(H19="不适用",0,"0")))))</f>
        <v>0</v>
      </c>
      <c r="J19" s="24">
        <f>F19+I19</f>
        <v>0</v>
      </c>
      <c r="K19" s="32"/>
      <c r="L19" s="51"/>
    </row>
    <row r="20" ht="31.5" spans="1:12">
      <c r="A20" s="10" t="s">
        <v>145</v>
      </c>
      <c r="B20" s="42" t="s">
        <v>146</v>
      </c>
      <c r="C20" s="48">
        <v>15</v>
      </c>
      <c r="D20" s="13">
        <f>$C20*'3-评分结果汇总表'!$B$15</f>
        <v>7.5</v>
      </c>
      <c r="E20" s="24"/>
      <c r="F20" s="24" t="str">
        <f>IF(E20="完全符合",D20*100%,IF(E20="大部分符合",D20*80%,IF(E20="部分符合",D20*50%,IF(E20="不符合",0,IF(E20="不适用",0,"0")))))</f>
        <v>0</v>
      </c>
      <c r="G20" s="13">
        <f>$C20*'3-评分结果汇总表'!$B$16</f>
        <v>7.5</v>
      </c>
      <c r="H20" s="11"/>
      <c r="I20" s="24" t="str">
        <f>IF(H20="完全符合",G20*100%,IF(H20="大部分符合",G20*80%,IF(H20="部分符合",G20*50%,IF(H20="不符合",0,IF(H20="不适用",0,"0")))))</f>
        <v>0</v>
      </c>
      <c r="J20" s="24">
        <f>F20+I20</f>
        <v>0</v>
      </c>
      <c r="K20" s="24"/>
      <c r="L20" s="51"/>
    </row>
    <row r="21" ht="21" spans="1:12">
      <c r="A21" s="10" t="s">
        <v>147</v>
      </c>
      <c r="B21" s="42" t="s">
        <v>148</v>
      </c>
      <c r="C21" s="12">
        <v>10</v>
      </c>
      <c r="D21" s="13">
        <f>$C21*'3-评分结果汇总表'!$B$15</f>
        <v>5</v>
      </c>
      <c r="E21" s="11"/>
      <c r="F21" s="24" t="str">
        <f>IF(E21="完全符合",D21*100%,IF(E21="大部分符合",D21*80%,IF(E21="部分符合",D21*50%,IF(E21="不符合",0,IF(E21="不适用",0,"0")))))</f>
        <v>0</v>
      </c>
      <c r="G21" s="13">
        <f>$C21*'3-评分结果汇总表'!$B$16</f>
        <v>5</v>
      </c>
      <c r="H21" s="11"/>
      <c r="I21" s="24" t="str">
        <f>IF(H21="完全符合",G21*100%,IF(H21="大部分符合",G21*80%,IF(H21="部分符合",G21*50%,IF(H21="不符合",0,IF(H21="不适用",0,"0")))))</f>
        <v>0</v>
      </c>
      <c r="J21" s="24">
        <f>F21+I21</f>
        <v>0</v>
      </c>
      <c r="K21" s="32"/>
      <c r="L21" s="51"/>
    </row>
    <row r="22" ht="20.25" customHeight="1" spans="1:12">
      <c r="A22" s="10">
        <v>4</v>
      </c>
      <c r="B22" s="40" t="s">
        <v>149</v>
      </c>
      <c r="C22" s="41">
        <v>10</v>
      </c>
      <c r="D22" s="34"/>
      <c r="E22" s="34"/>
      <c r="F22" s="34"/>
      <c r="G22" s="34"/>
      <c r="H22" s="34"/>
      <c r="I22" s="34"/>
      <c r="J22" s="34"/>
      <c r="K22" s="35"/>
      <c r="L22" s="51"/>
    </row>
    <row r="23" ht="21" spans="1:12">
      <c r="A23" s="62" t="s">
        <v>150</v>
      </c>
      <c r="B23" s="42" t="s">
        <v>151</v>
      </c>
      <c r="C23" s="63">
        <v>5</v>
      </c>
      <c r="D23" s="13">
        <f>$C23*'3-评分结果汇总表'!$B$15</f>
        <v>2.5</v>
      </c>
      <c r="E23" s="65"/>
      <c r="F23" s="48" t="str">
        <f>IF(E23="完全符合",D23*100%,IF(E23="大部分符合",D23*80%,IF(E23="部分符合",D23*50%,IF(E23="不符合",0,IF(E23="不适用",0,"0")))))</f>
        <v>0</v>
      </c>
      <c r="G23" s="13">
        <f>$C23*'3-评分结果汇总表'!$B$16</f>
        <v>2.5</v>
      </c>
      <c r="H23" s="11"/>
      <c r="I23" s="24" t="str">
        <f>IF(H23="完全符合",G23*100%,IF(H23="大部分符合",G23*80%,IF(H23="部分符合",G23*50%,IF(H23="不符合",0,IF(H23="不适用",0,"0")))))</f>
        <v>0</v>
      </c>
      <c r="J23" s="24">
        <f>F23+I23</f>
        <v>0</v>
      </c>
      <c r="K23" s="52"/>
      <c r="L23" s="51"/>
    </row>
    <row r="24" spans="1:12">
      <c r="A24" s="14" t="s">
        <v>32</v>
      </c>
      <c r="B24" s="15"/>
      <c r="C24" s="15">
        <v>100</v>
      </c>
      <c r="D24" s="15">
        <f>SUM(D5:D23)</f>
        <v>46</v>
      </c>
      <c r="E24" s="25"/>
      <c r="F24" s="26">
        <f>SUM(F21:F23,F10:F19,F5:F8)</f>
        <v>0</v>
      </c>
      <c r="G24" s="15">
        <f>SUM(G5:G23)</f>
        <v>46</v>
      </c>
      <c r="H24" s="25"/>
      <c r="I24" s="33">
        <f>SUM(I21:I23,I10:I19,I5:I8)</f>
        <v>0</v>
      </c>
      <c r="J24" s="34"/>
      <c r="K24" s="35"/>
      <c r="L24" s="51"/>
    </row>
    <row r="25" spans="1:12">
      <c r="A25" s="14" t="s">
        <v>125</v>
      </c>
      <c r="B25" s="15"/>
      <c r="C25" s="16">
        <f>F24+I24</f>
        <v>0</v>
      </c>
      <c r="D25" s="16"/>
      <c r="E25" s="16"/>
      <c r="F25" s="16"/>
      <c r="G25" s="16"/>
      <c r="H25" s="16"/>
      <c r="I25" s="16"/>
      <c r="J25" s="34"/>
      <c r="K25" s="35"/>
      <c r="L25" s="51"/>
    </row>
    <row r="26" spans="1:12">
      <c r="A26" s="14" t="s">
        <v>126</v>
      </c>
      <c r="B26" s="15"/>
      <c r="C26" s="17">
        <f>SUMIF($E$5:$E$23,"=不适用",$C$5:$C$23)</f>
        <v>0</v>
      </c>
      <c r="D26" s="17"/>
      <c r="E26" s="17"/>
      <c r="F26" s="17"/>
      <c r="G26" s="17"/>
      <c r="H26" s="17"/>
      <c r="I26" s="17"/>
      <c r="J26" s="34"/>
      <c r="K26" s="35"/>
      <c r="L26" s="51"/>
    </row>
    <row r="27" ht="14.25" spans="1:12">
      <c r="A27" s="18" t="s">
        <v>127</v>
      </c>
      <c r="B27" s="19"/>
      <c r="C27" s="20">
        <f>ROUND((C25/(100-C26))*100,2)</f>
        <v>0</v>
      </c>
      <c r="D27" s="20"/>
      <c r="E27" s="20"/>
      <c r="F27" s="20"/>
      <c r="G27" s="20"/>
      <c r="H27" s="20"/>
      <c r="I27" s="20"/>
      <c r="J27" s="36"/>
      <c r="K27" s="37"/>
      <c r="L27" s="51"/>
    </row>
  </sheetData>
  <protectedRanges>
    <protectedRange password="CC01" sqref="E5:E6 E10:E16 E19:E23" name="区域1_3"/>
    <protectedRange password="CC01" sqref="H5:H6 H9:H17 H19:H23" name="区域1_3_1"/>
  </protectedRanges>
  <mergeCells count="19">
    <mergeCell ref="A1:K1"/>
    <mergeCell ref="D2:F2"/>
    <mergeCell ref="G2:I2"/>
    <mergeCell ref="D4:K4"/>
    <mergeCell ref="D7:K7"/>
    <mergeCell ref="D18:K18"/>
    <mergeCell ref="D22:K22"/>
    <mergeCell ref="A24:B24"/>
    <mergeCell ref="A25:B25"/>
    <mergeCell ref="C25:I25"/>
    <mergeCell ref="A26:B26"/>
    <mergeCell ref="C26:I26"/>
    <mergeCell ref="A27:B27"/>
    <mergeCell ref="C27:I27"/>
    <mergeCell ref="C2:C3"/>
    <mergeCell ref="J2:J3"/>
    <mergeCell ref="K2:K3"/>
    <mergeCell ref="J24:K27"/>
    <mergeCell ref="A2:B3"/>
  </mergeCells>
  <dataValidations count="1">
    <dataValidation type="list" allowBlank="1" showInputMessage="1" showErrorMessage="1" promptTitle="完全符合,大部分符合,部分符合,不符合" sqref="E5:E6 E10:E16 E19:E23 H5:H6 H9:H17 H19:H23">
      <formula1>"完全符合,大部分符合,部分符合,不符合,不适用"</formula1>
    </dataValidation>
  </dataValidations>
  <pageMargins left="0.708333333333333" right="0.708333333333333" top="0.747916666666667" bottom="0.747916666666667" header="0.314583333333333" footer="0.31458333333333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topLeftCell="A13" workbookViewId="0">
      <selection activeCell="K21" sqref="K21"/>
    </sheetView>
  </sheetViews>
  <sheetFormatPr defaultColWidth="9" defaultRowHeight="13.5"/>
  <cols>
    <col min="1" max="1" width="4.10833333333333" style="38" customWidth="1"/>
    <col min="2" max="2" width="65.4416666666667" customWidth="1"/>
    <col min="3" max="3" width="4.89166666666667" style="39" customWidth="1"/>
    <col min="4" max="4" width="4.10833333333333" style="39" customWidth="1"/>
    <col min="5" max="5" width="4.225" customWidth="1"/>
    <col min="6" max="6" width="4.33333333333333" customWidth="1"/>
    <col min="7" max="7" width="4.225" style="39" customWidth="1"/>
    <col min="8" max="9" width="4.225" customWidth="1"/>
    <col min="10" max="10" width="4.44166666666667" customWidth="1"/>
    <col min="11" max="11" width="20.3333333333333" customWidth="1"/>
  </cols>
  <sheetData>
    <row r="1" ht="22.5" spans="1:12">
      <c r="A1" s="1" t="s">
        <v>152</v>
      </c>
      <c r="B1" s="1"/>
      <c r="C1" s="1"/>
      <c r="D1" s="1"/>
      <c r="E1" s="1"/>
      <c r="F1" s="1"/>
      <c r="G1" s="1"/>
      <c r="H1" s="1"/>
      <c r="I1" s="1"/>
      <c r="J1" s="1"/>
      <c r="K1" s="1"/>
      <c r="L1" s="51"/>
    </row>
    <row r="2" spans="1:12">
      <c r="A2" s="2" t="s">
        <v>55</v>
      </c>
      <c r="B2" s="3"/>
      <c r="C2" s="4" t="s">
        <v>56</v>
      </c>
      <c r="D2" s="5" t="s">
        <v>52</v>
      </c>
      <c r="E2" s="5"/>
      <c r="F2" s="5"/>
      <c r="G2" s="21" t="s">
        <v>53</v>
      </c>
      <c r="H2" s="21"/>
      <c r="I2" s="21"/>
      <c r="J2" s="27" t="s">
        <v>57</v>
      </c>
      <c r="K2" s="28" t="s">
        <v>58</v>
      </c>
      <c r="L2" s="51"/>
    </row>
    <row r="3" ht="32.25" customHeight="1" spans="1:12">
      <c r="A3" s="6"/>
      <c r="B3" s="7"/>
      <c r="C3" s="8"/>
      <c r="D3" s="9" t="s">
        <v>26</v>
      </c>
      <c r="E3" s="9" t="s">
        <v>59</v>
      </c>
      <c r="F3" s="22" t="s">
        <v>32</v>
      </c>
      <c r="G3" s="23" t="s">
        <v>26</v>
      </c>
      <c r="H3" s="23" t="s">
        <v>59</v>
      </c>
      <c r="I3" s="29" t="s">
        <v>32</v>
      </c>
      <c r="J3" s="30"/>
      <c r="K3" s="31"/>
      <c r="L3" s="51"/>
    </row>
    <row r="4" spans="1:12">
      <c r="A4" s="10">
        <v>1</v>
      </c>
      <c r="B4" s="40" t="s">
        <v>153</v>
      </c>
      <c r="C4" s="41">
        <v>10</v>
      </c>
      <c r="D4" s="34"/>
      <c r="E4" s="34"/>
      <c r="F4" s="34"/>
      <c r="G4" s="34"/>
      <c r="H4" s="34"/>
      <c r="I4" s="34"/>
      <c r="J4" s="34"/>
      <c r="K4" s="35"/>
      <c r="L4" s="51"/>
    </row>
    <row r="5" spans="1:12">
      <c r="A5" s="10">
        <v>1.1</v>
      </c>
      <c r="B5" s="11" t="s">
        <v>154</v>
      </c>
      <c r="C5" s="12">
        <v>10</v>
      </c>
      <c r="D5" s="13">
        <f>$C5*'3-评分结果汇总表'!$B$15</f>
        <v>5</v>
      </c>
      <c r="E5" s="11"/>
      <c r="F5" s="24" t="str">
        <f>IF(E5="完全符合",D5*100%,IF(E5="大部分符合",D5*80%,IF(E5="部分符合",D5*50%,IF(E5="不符合",0,IF(E5="不适用",0,"0")))))</f>
        <v>0</v>
      </c>
      <c r="G5" s="13">
        <f>$C5*'3-评分结果汇总表'!$B$16</f>
        <v>5</v>
      </c>
      <c r="H5" s="11"/>
      <c r="I5" s="24" t="str">
        <f>IF(H5="完全符合",G5*100%,IF(H5="大部分符合",G5*80%,IF(H5="部分符合",G5*50%,IF(H5="不符合",0,IF(H5="不适用",0,"0")))))</f>
        <v>0</v>
      </c>
      <c r="J5" s="24">
        <f>F5+I5</f>
        <v>0</v>
      </c>
      <c r="K5" s="32"/>
      <c r="L5" s="51"/>
    </row>
    <row r="6" spans="1:12">
      <c r="A6" s="10">
        <v>2</v>
      </c>
      <c r="B6" s="40" t="s">
        <v>155</v>
      </c>
      <c r="C6" s="41">
        <v>40</v>
      </c>
      <c r="D6" s="34"/>
      <c r="E6" s="34"/>
      <c r="F6" s="34"/>
      <c r="G6" s="34"/>
      <c r="H6" s="34"/>
      <c r="I6" s="34"/>
      <c r="J6" s="34"/>
      <c r="K6" s="35"/>
      <c r="L6" s="51"/>
    </row>
    <row r="7" ht="21" spans="1:12">
      <c r="A7" s="10">
        <v>2.1</v>
      </c>
      <c r="B7" s="11" t="s">
        <v>156</v>
      </c>
      <c r="C7" s="12">
        <v>5</v>
      </c>
      <c r="D7" s="13">
        <f>$C7*'3-评分结果汇总表'!$B$15</f>
        <v>2.5</v>
      </c>
      <c r="E7" s="13"/>
      <c r="F7" s="24" t="str">
        <f t="shared" ref="F7:F12" si="0">IF(E7="完全符合",D7*100%,IF(E7="大部分符合",D7*80%,IF(E7="部分符合",D7*50%,IF(E7="不符合",0,IF(E7="不适用",0,"0")))))</f>
        <v>0</v>
      </c>
      <c r="G7" s="13">
        <f>$C7*'3-评分结果汇总表'!$B$16</f>
        <v>2.5</v>
      </c>
      <c r="H7" s="13"/>
      <c r="I7" s="24" t="str">
        <f t="shared" ref="I7:I12" si="1">IF(H7="完全符合",G7*100%,IF(H7="大部分符合",G7*80%,IF(H7="部分符合",G7*50%,IF(H7="不符合",0,IF(H7="不适用",0,"0")))))</f>
        <v>0</v>
      </c>
      <c r="J7" s="24">
        <f t="shared" ref="J7:J12" si="2">F7+I7</f>
        <v>0</v>
      </c>
      <c r="K7" s="53"/>
      <c r="L7" s="51"/>
    </row>
    <row r="8" ht="31.5" spans="1:12">
      <c r="A8" s="10">
        <v>2.2</v>
      </c>
      <c r="B8" s="11" t="s">
        <v>157</v>
      </c>
      <c r="C8" s="12">
        <v>8</v>
      </c>
      <c r="D8" s="13">
        <f>$C8*'3-评分结果汇总表'!$B$15</f>
        <v>4</v>
      </c>
      <c r="E8" s="13"/>
      <c r="F8" s="24" t="str">
        <f t="shared" si="0"/>
        <v>0</v>
      </c>
      <c r="G8" s="13">
        <f>$C8*'3-评分结果汇总表'!$B$16</f>
        <v>4</v>
      </c>
      <c r="H8" s="13"/>
      <c r="I8" s="24" t="str">
        <f t="shared" si="1"/>
        <v>0</v>
      </c>
      <c r="J8" s="24">
        <f t="shared" si="2"/>
        <v>0</v>
      </c>
      <c r="K8" s="53"/>
      <c r="L8" s="51"/>
    </row>
    <row r="9" ht="33" customHeight="1" spans="1:12">
      <c r="A9" s="10">
        <v>2.3</v>
      </c>
      <c r="B9" s="11" t="s">
        <v>158</v>
      </c>
      <c r="C9" s="12">
        <v>8</v>
      </c>
      <c r="D9" s="13">
        <f>$C9*'3-评分结果汇总表'!$B$15</f>
        <v>4</v>
      </c>
      <c r="E9" s="13"/>
      <c r="F9" s="24" t="str">
        <f t="shared" si="0"/>
        <v>0</v>
      </c>
      <c r="G9" s="13">
        <f>$C9*'3-评分结果汇总表'!$B$16</f>
        <v>4</v>
      </c>
      <c r="H9" s="11"/>
      <c r="I9" s="24" t="str">
        <f t="shared" si="1"/>
        <v>0</v>
      </c>
      <c r="J9" s="24">
        <f t="shared" si="2"/>
        <v>0</v>
      </c>
      <c r="K9" s="53"/>
      <c r="L9" s="51"/>
    </row>
    <row r="10" ht="21" spans="1:12">
      <c r="A10" s="10">
        <v>2.4</v>
      </c>
      <c r="B10" s="42" t="s">
        <v>159</v>
      </c>
      <c r="C10" s="12">
        <v>8</v>
      </c>
      <c r="D10" s="13">
        <f>$C10*'3-评分结果汇总表'!$B$15</f>
        <v>4</v>
      </c>
      <c r="E10" s="11"/>
      <c r="F10" s="24" t="str">
        <f t="shared" si="0"/>
        <v>0</v>
      </c>
      <c r="G10" s="13">
        <f>$C10*'3-评分结果汇总表'!$B$16</f>
        <v>4</v>
      </c>
      <c r="H10" s="11"/>
      <c r="I10" s="24" t="str">
        <f t="shared" si="1"/>
        <v>0</v>
      </c>
      <c r="J10" s="24">
        <f t="shared" si="2"/>
        <v>0</v>
      </c>
      <c r="K10" s="32"/>
      <c r="L10" s="51"/>
    </row>
    <row r="11" ht="63" spans="1:12">
      <c r="A11" s="10">
        <v>2.5</v>
      </c>
      <c r="B11" s="42" t="s">
        <v>160</v>
      </c>
      <c r="C11" s="12">
        <v>6</v>
      </c>
      <c r="D11" s="13">
        <f>$C11*'3-评分结果汇总表'!$B$15</f>
        <v>3</v>
      </c>
      <c r="E11" s="11"/>
      <c r="F11" s="24" t="str">
        <f t="shared" si="0"/>
        <v>0</v>
      </c>
      <c r="G11" s="13">
        <f>$C11*'3-评分结果汇总表'!$B$16</f>
        <v>3</v>
      </c>
      <c r="H11" s="11"/>
      <c r="I11" s="24" t="str">
        <f t="shared" si="1"/>
        <v>0</v>
      </c>
      <c r="J11" s="24">
        <f t="shared" si="2"/>
        <v>0</v>
      </c>
      <c r="K11" s="32"/>
      <c r="L11" s="51"/>
    </row>
    <row r="12" ht="21" spans="1:12">
      <c r="A12" s="44">
        <v>2.6</v>
      </c>
      <c r="B12" s="45" t="s">
        <v>161</v>
      </c>
      <c r="C12" s="12">
        <v>5</v>
      </c>
      <c r="D12" s="13">
        <f>$C12*'3-评分结果汇总表'!$B$15</f>
        <v>2.5</v>
      </c>
      <c r="E12" s="11"/>
      <c r="F12" s="24" t="str">
        <f t="shared" si="0"/>
        <v>0</v>
      </c>
      <c r="G12" s="13">
        <f>$C12*'3-评分结果汇总表'!$B$16</f>
        <v>2.5</v>
      </c>
      <c r="H12" s="11"/>
      <c r="I12" s="24" t="str">
        <f t="shared" si="1"/>
        <v>0</v>
      </c>
      <c r="J12" s="24">
        <f t="shared" si="2"/>
        <v>0</v>
      </c>
      <c r="K12" s="32"/>
      <c r="L12" s="51"/>
    </row>
    <row r="13" spans="1:12">
      <c r="A13" s="44">
        <v>3</v>
      </c>
      <c r="B13" s="40" t="s">
        <v>162</v>
      </c>
      <c r="C13" s="41">
        <v>40</v>
      </c>
      <c r="D13" s="34"/>
      <c r="E13" s="34"/>
      <c r="F13" s="34"/>
      <c r="G13" s="34"/>
      <c r="H13" s="34"/>
      <c r="I13" s="34"/>
      <c r="J13" s="34"/>
      <c r="K13" s="35"/>
      <c r="L13" s="51"/>
    </row>
    <row r="14" ht="21" spans="1:12">
      <c r="A14" s="44">
        <v>3.1</v>
      </c>
      <c r="B14" s="11" t="s">
        <v>163</v>
      </c>
      <c r="C14" s="12">
        <v>6</v>
      </c>
      <c r="D14" s="13">
        <f>$C14*'3-评分结果汇总表'!$B$15</f>
        <v>3</v>
      </c>
      <c r="E14" s="11"/>
      <c r="F14" s="24" t="str">
        <f t="shared" ref="F14:F21" si="3">IF(E14="完全符合",D14*100%,IF(E14="大部分符合",D14*80%,IF(E14="部分符合",D14*50%,IF(E14="不符合",0,IF(E14="不适用",0,"0")))))</f>
        <v>0</v>
      </c>
      <c r="G14" s="13">
        <f>$C14*'3-评分结果汇总表'!$B$16</f>
        <v>3</v>
      </c>
      <c r="H14" s="11"/>
      <c r="I14" s="24" t="str">
        <f t="shared" ref="I14:I21" si="4">IF(H14="完全符合",G14*100%,IF(H14="大部分符合",G14*80%,IF(H14="部分符合",G14*50%,IF(H14="不符合",0,IF(H14="不适用",0,"0")))))</f>
        <v>0</v>
      </c>
      <c r="J14" s="24">
        <f t="shared" ref="J14:J21" si="5">F14+I14</f>
        <v>0</v>
      </c>
      <c r="K14" s="32"/>
      <c r="L14" s="51"/>
    </row>
    <row r="15" ht="21" spans="1:12">
      <c r="A15" s="44">
        <v>3.2</v>
      </c>
      <c r="B15" s="11" t="s">
        <v>164</v>
      </c>
      <c r="C15" s="12">
        <v>8</v>
      </c>
      <c r="D15" s="13">
        <f>$C15*'3-评分结果汇总表'!$B$15</f>
        <v>4</v>
      </c>
      <c r="E15" s="11"/>
      <c r="F15" s="24" t="str">
        <f t="shared" si="3"/>
        <v>0</v>
      </c>
      <c r="G15" s="13">
        <f>$C15*'3-评分结果汇总表'!$B$16</f>
        <v>4</v>
      </c>
      <c r="H15" s="11"/>
      <c r="I15" s="24" t="str">
        <f t="shared" si="4"/>
        <v>0</v>
      </c>
      <c r="J15" s="24">
        <f t="shared" si="5"/>
        <v>0</v>
      </c>
      <c r="K15" s="32"/>
      <c r="L15" s="51"/>
    </row>
    <row r="16" ht="21" spans="1:12">
      <c r="A16" s="44">
        <v>3.3</v>
      </c>
      <c r="B16" s="11" t="s">
        <v>165</v>
      </c>
      <c r="C16" s="12">
        <v>8</v>
      </c>
      <c r="D16" s="13">
        <f>$C16*'3-评分结果汇总表'!$B$15</f>
        <v>4</v>
      </c>
      <c r="E16" s="11"/>
      <c r="F16" s="24" t="str">
        <f t="shared" si="3"/>
        <v>0</v>
      </c>
      <c r="G16" s="13">
        <f>$C16*'3-评分结果汇总表'!$B$16</f>
        <v>4</v>
      </c>
      <c r="H16" s="11"/>
      <c r="I16" s="24" t="str">
        <f t="shared" si="4"/>
        <v>0</v>
      </c>
      <c r="J16" s="24">
        <f t="shared" si="5"/>
        <v>0</v>
      </c>
      <c r="K16" s="32"/>
      <c r="L16" s="51"/>
    </row>
    <row r="17" ht="21" spans="1:12">
      <c r="A17" s="44">
        <v>3.4</v>
      </c>
      <c r="B17" s="11" t="s">
        <v>166</v>
      </c>
      <c r="C17" s="12">
        <v>3</v>
      </c>
      <c r="D17" s="13">
        <f>$C17*'3-评分结果汇总表'!$B$15</f>
        <v>1.5</v>
      </c>
      <c r="E17" s="64"/>
      <c r="F17" s="24" t="str">
        <f t="shared" si="3"/>
        <v>0</v>
      </c>
      <c r="G17" s="13">
        <f>$C17*'3-评分结果汇总表'!$B$16</f>
        <v>1.5</v>
      </c>
      <c r="H17" s="11"/>
      <c r="I17" s="24" t="str">
        <f t="shared" si="4"/>
        <v>0</v>
      </c>
      <c r="J17" s="24">
        <f t="shared" si="5"/>
        <v>0</v>
      </c>
      <c r="K17" s="66"/>
      <c r="L17" s="51"/>
    </row>
    <row r="18" spans="1:12">
      <c r="A18" s="44">
        <v>3.5</v>
      </c>
      <c r="B18" s="11" t="s">
        <v>167</v>
      </c>
      <c r="C18" s="12">
        <v>3</v>
      </c>
      <c r="D18" s="13">
        <f>$C18*'3-评分结果汇总表'!$B$15</f>
        <v>1.5</v>
      </c>
      <c r="E18" s="64"/>
      <c r="F18" s="24" t="str">
        <f t="shared" si="3"/>
        <v>0</v>
      </c>
      <c r="G18" s="13">
        <f>$C18*'3-评分结果汇总表'!$B$16</f>
        <v>1.5</v>
      </c>
      <c r="H18" s="64"/>
      <c r="I18" s="24" t="str">
        <f t="shared" si="4"/>
        <v>0</v>
      </c>
      <c r="J18" s="24">
        <f t="shared" si="5"/>
        <v>0</v>
      </c>
      <c r="K18" s="66"/>
      <c r="L18" s="51"/>
    </row>
    <row r="19" ht="21" spans="1:12">
      <c r="A19" s="44">
        <v>3.6</v>
      </c>
      <c r="B19" s="42" t="s">
        <v>168</v>
      </c>
      <c r="C19" s="12">
        <v>5</v>
      </c>
      <c r="D19" s="46">
        <f>$C19*'3-评分结果汇总表'!$B$15</f>
        <v>2.5</v>
      </c>
      <c r="E19" s="11"/>
      <c r="F19" s="24" t="str">
        <f t="shared" si="3"/>
        <v>0</v>
      </c>
      <c r="G19" s="46">
        <f>$C19*'3-评分结果汇总表'!$B$16</f>
        <v>2.5</v>
      </c>
      <c r="H19" s="11"/>
      <c r="I19" s="24" t="str">
        <f t="shared" si="4"/>
        <v>0</v>
      </c>
      <c r="J19" s="24">
        <f t="shared" si="5"/>
        <v>0</v>
      </c>
      <c r="K19" s="32"/>
      <c r="L19" s="51"/>
    </row>
    <row r="20" ht="21" spans="1:12">
      <c r="A20" s="10">
        <v>3.7</v>
      </c>
      <c r="B20" s="42" t="s">
        <v>169</v>
      </c>
      <c r="C20" s="48">
        <v>5</v>
      </c>
      <c r="D20" s="13">
        <f>$C20*'3-评分结果汇总表'!$B$15</f>
        <v>2.5</v>
      </c>
      <c r="E20" s="24"/>
      <c r="F20" s="24" t="str">
        <f t="shared" si="3"/>
        <v>0</v>
      </c>
      <c r="G20" s="13">
        <f>$C20*'3-评分结果汇总表'!$B$16</f>
        <v>2.5</v>
      </c>
      <c r="H20" s="11"/>
      <c r="I20" s="24" t="str">
        <f t="shared" si="4"/>
        <v>0</v>
      </c>
      <c r="J20" s="24">
        <f t="shared" si="5"/>
        <v>0</v>
      </c>
      <c r="K20" s="67"/>
      <c r="L20" s="51"/>
    </row>
    <row r="21" ht="21" spans="1:12">
      <c r="A21" s="10">
        <v>3.8</v>
      </c>
      <c r="B21" s="42" t="s">
        <v>170</v>
      </c>
      <c r="C21" s="12">
        <v>2</v>
      </c>
      <c r="D21" s="13">
        <f>$C21*'3-评分结果汇总表'!$B$15</f>
        <v>1</v>
      </c>
      <c r="E21" s="11"/>
      <c r="F21" s="24" t="str">
        <f t="shared" si="3"/>
        <v>0</v>
      </c>
      <c r="G21" s="13">
        <f>$C21*'3-评分结果汇总表'!$B$16</f>
        <v>1</v>
      </c>
      <c r="H21" s="11"/>
      <c r="I21" s="24" t="str">
        <f t="shared" si="4"/>
        <v>0</v>
      </c>
      <c r="J21" s="24">
        <f t="shared" si="5"/>
        <v>0</v>
      </c>
      <c r="K21" s="32"/>
      <c r="L21" s="51"/>
    </row>
    <row r="22" spans="1:12">
      <c r="A22" s="10">
        <v>4</v>
      </c>
      <c r="B22" s="40" t="s">
        <v>149</v>
      </c>
      <c r="C22" s="41">
        <v>10</v>
      </c>
      <c r="D22" s="43"/>
      <c r="E22" s="49"/>
      <c r="F22" s="49"/>
      <c r="G22" s="49"/>
      <c r="H22" s="49"/>
      <c r="I22" s="49"/>
      <c r="J22" s="49"/>
      <c r="K22" s="54"/>
      <c r="L22" s="51"/>
    </row>
    <row r="23" spans="1:12">
      <c r="A23" s="62">
        <v>4.1</v>
      </c>
      <c r="B23" s="42" t="s">
        <v>171</v>
      </c>
      <c r="C23" s="63">
        <v>10</v>
      </c>
      <c r="D23" s="13">
        <f>$C23*'3-评分结果汇总表'!$B$15</f>
        <v>5</v>
      </c>
      <c r="E23" s="65"/>
      <c r="F23" s="48" t="str">
        <f>IF(E23="完全符合",D23*100%,IF(E23="大部分符合",D23*80%,IF(E23="部分符合",D23*50%,IF(E23="不符合",0,IF(E23="不适用",0,"0")))))</f>
        <v>0</v>
      </c>
      <c r="G23" s="13">
        <f>$C23*'3-评分结果汇总表'!$B$16</f>
        <v>5</v>
      </c>
      <c r="H23" s="11"/>
      <c r="I23" s="24" t="str">
        <f>IF(H23="完全符合",G23*100%,IF(H23="大部分符合",G23*80%,IF(H23="部分符合",G23*50%,IF(H23="不符合",0,IF(H23="不适用",0,"0")))))</f>
        <v>0</v>
      </c>
      <c r="J23" s="24">
        <f>F23+I23</f>
        <v>0</v>
      </c>
      <c r="K23" s="52"/>
      <c r="L23" s="51"/>
    </row>
    <row r="24" spans="1:12">
      <c r="A24" s="14" t="s">
        <v>32</v>
      </c>
      <c r="B24" s="15"/>
      <c r="C24" s="15">
        <v>100</v>
      </c>
      <c r="D24" s="15">
        <f>SUM(D5:D23)</f>
        <v>50</v>
      </c>
      <c r="E24" s="25"/>
      <c r="F24" s="26">
        <f>SUM(F5:F23)</f>
        <v>0</v>
      </c>
      <c r="G24" s="15">
        <f>SUM(G5:G23)</f>
        <v>50</v>
      </c>
      <c r="H24" s="25"/>
      <c r="I24" s="33">
        <f>SUM(I21:I23,I10:I19,I5:I8)</f>
        <v>0</v>
      </c>
      <c r="J24" s="34"/>
      <c r="K24" s="35"/>
      <c r="L24" s="51"/>
    </row>
    <row r="25" spans="1:12">
      <c r="A25" s="14" t="s">
        <v>125</v>
      </c>
      <c r="B25" s="15"/>
      <c r="C25" s="16">
        <f>F24+I24</f>
        <v>0</v>
      </c>
      <c r="D25" s="16"/>
      <c r="E25" s="16"/>
      <c r="F25" s="16"/>
      <c r="G25" s="16"/>
      <c r="H25" s="16"/>
      <c r="I25" s="16"/>
      <c r="J25" s="34"/>
      <c r="K25" s="35"/>
      <c r="L25" s="51"/>
    </row>
    <row r="26" spans="1:12">
      <c r="A26" s="14" t="s">
        <v>126</v>
      </c>
      <c r="B26" s="15"/>
      <c r="C26" s="17">
        <f>SUMIF($E$5:$E$23,"=不适用",$C$5:$C$23)</f>
        <v>0</v>
      </c>
      <c r="D26" s="17"/>
      <c r="E26" s="17"/>
      <c r="F26" s="17"/>
      <c r="G26" s="17"/>
      <c r="H26" s="17"/>
      <c r="I26" s="17"/>
      <c r="J26" s="34"/>
      <c r="K26" s="35"/>
      <c r="L26" s="51"/>
    </row>
    <row r="27" ht="14.25" spans="1:12">
      <c r="A27" s="18" t="s">
        <v>127</v>
      </c>
      <c r="B27" s="19"/>
      <c r="C27" s="20">
        <f>ROUND((C25/(100-C26))*100,2)</f>
        <v>0</v>
      </c>
      <c r="D27" s="20"/>
      <c r="E27" s="20"/>
      <c r="F27" s="20"/>
      <c r="G27" s="20"/>
      <c r="H27" s="20"/>
      <c r="I27" s="20"/>
      <c r="J27" s="36"/>
      <c r="K27" s="37"/>
      <c r="L27" s="51"/>
    </row>
  </sheetData>
  <protectedRanges>
    <protectedRange password="CC01" sqref="E5:E6 E10:E16 E19:E23" name="区域1_3"/>
    <protectedRange password="CC01" sqref="H5:H6 H9:H17 H19:H23" name="区域1_3_1"/>
  </protectedRanges>
  <mergeCells count="19">
    <mergeCell ref="A1:K1"/>
    <mergeCell ref="D2:F2"/>
    <mergeCell ref="G2:I2"/>
    <mergeCell ref="D4:K4"/>
    <mergeCell ref="D6:K6"/>
    <mergeCell ref="D13:K13"/>
    <mergeCell ref="D22:K22"/>
    <mergeCell ref="A24:B24"/>
    <mergeCell ref="A25:B25"/>
    <mergeCell ref="C25:I25"/>
    <mergeCell ref="A26:B26"/>
    <mergeCell ref="C26:I26"/>
    <mergeCell ref="A27:B27"/>
    <mergeCell ref="C27:I27"/>
    <mergeCell ref="C2:C3"/>
    <mergeCell ref="J2:J3"/>
    <mergeCell ref="K2:K3"/>
    <mergeCell ref="J24:K27"/>
    <mergeCell ref="A2:B3"/>
  </mergeCells>
  <dataValidations count="1">
    <dataValidation type="list" allowBlank="1" showInputMessage="1" showErrorMessage="1" promptTitle="完全符合,大部分符合,部分符合,不符合" sqref="E5 H5 E23 H23 E10:E12 E14:E16 E19:E21 H9:H12 H14:H17 H19:H21">
      <formula1>"完全符合,大部分符合,部分符合,不符合,不适用"</formula1>
    </dataValidation>
  </dataValidations>
  <printOptions horizontalCentered="1"/>
  <pageMargins left="0.708333333333333" right="0.708333333333333" top="0.747916666666667" bottom="0.747916666666667" header="0.314583333333333" footer="0.31458333333333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zoomScale="115" zoomScaleNormal="115" workbookViewId="0">
      <selection activeCell="G8" sqref="G8"/>
    </sheetView>
  </sheetViews>
  <sheetFormatPr defaultColWidth="9" defaultRowHeight="13.5"/>
  <cols>
    <col min="1" max="1" width="4.10833333333333" style="38" customWidth="1"/>
    <col min="2" max="2" width="65.4416666666667" customWidth="1"/>
    <col min="3" max="3" width="4.89166666666667" style="39" customWidth="1"/>
    <col min="4" max="4" width="4.10833333333333" style="39" customWidth="1"/>
    <col min="5" max="5" width="4.225" style="39" customWidth="1"/>
    <col min="6" max="6" width="7.225" style="39" customWidth="1"/>
    <col min="7" max="9" width="4.225" style="39" customWidth="1"/>
    <col min="10" max="10" width="4.44166666666667" style="39" customWidth="1"/>
    <col min="11" max="11" width="20.3333333333333" style="39" customWidth="1"/>
  </cols>
  <sheetData>
    <row r="1" ht="22.5" spans="1:12">
      <c r="A1" s="1" t="s">
        <v>172</v>
      </c>
      <c r="B1" s="1"/>
      <c r="C1" s="1"/>
      <c r="D1" s="1"/>
      <c r="E1" s="1"/>
      <c r="F1" s="1"/>
      <c r="G1" s="1"/>
      <c r="H1" s="1"/>
      <c r="I1" s="1"/>
      <c r="J1" s="1"/>
      <c r="K1" s="1"/>
      <c r="L1" s="51"/>
    </row>
    <row r="2" spans="1:12">
      <c r="A2" s="2" t="s">
        <v>55</v>
      </c>
      <c r="B2" s="3"/>
      <c r="C2" s="4" t="s">
        <v>56</v>
      </c>
      <c r="D2" s="5" t="s">
        <v>52</v>
      </c>
      <c r="E2" s="5"/>
      <c r="F2" s="5"/>
      <c r="G2" s="21" t="s">
        <v>53</v>
      </c>
      <c r="H2" s="21"/>
      <c r="I2" s="21"/>
      <c r="J2" s="27" t="s">
        <v>57</v>
      </c>
      <c r="K2" s="28" t="s">
        <v>58</v>
      </c>
      <c r="L2" s="51"/>
    </row>
    <row r="3" ht="32.25" customHeight="1" spans="1:12">
      <c r="A3" s="6"/>
      <c r="B3" s="7"/>
      <c r="C3" s="8"/>
      <c r="D3" s="9" t="s">
        <v>26</v>
      </c>
      <c r="E3" s="9" t="s">
        <v>59</v>
      </c>
      <c r="F3" s="22" t="s">
        <v>32</v>
      </c>
      <c r="G3" s="23" t="s">
        <v>26</v>
      </c>
      <c r="H3" s="23" t="s">
        <v>59</v>
      </c>
      <c r="I3" s="29" t="s">
        <v>32</v>
      </c>
      <c r="J3" s="30"/>
      <c r="K3" s="31"/>
      <c r="L3" s="51"/>
    </row>
    <row r="4" spans="1:12">
      <c r="A4" s="10">
        <v>2</v>
      </c>
      <c r="B4" s="40" t="s">
        <v>173</v>
      </c>
      <c r="C4" s="41">
        <v>50</v>
      </c>
      <c r="D4" s="43"/>
      <c r="E4" s="49"/>
      <c r="F4" s="49"/>
      <c r="G4" s="49"/>
      <c r="H4" s="49"/>
      <c r="I4" s="49"/>
      <c r="J4" s="49"/>
      <c r="K4" s="54"/>
      <c r="L4" s="51"/>
    </row>
    <row r="5" ht="31.5" spans="1:12">
      <c r="A5" s="10">
        <v>2.1</v>
      </c>
      <c r="B5" s="11" t="s">
        <v>174</v>
      </c>
      <c r="C5" s="12">
        <v>25</v>
      </c>
      <c r="D5" s="13">
        <f>$C5*'3-评分结果汇总表'!$B$15</f>
        <v>12.5</v>
      </c>
      <c r="E5" s="13"/>
      <c r="F5" s="48" t="str">
        <f t="shared" ref="F5:F6" si="0">IF(E5="完全符合",D5*100%,IF(E5="大部分符合",D5*80%,IF(E5="部分符合",D5*50%,IF(E5="不符合",0,IF(E5="不适用",0,"0")))))</f>
        <v>0</v>
      </c>
      <c r="G5" s="13">
        <f>$C5*'3-评分结果汇总表'!$B$16</f>
        <v>12.5</v>
      </c>
      <c r="H5" s="13"/>
      <c r="I5" s="48" t="str">
        <f>IF(H5="完全符合",G5*100%,IF(H5="大部分符合",G5*80%,IF(H5="部分符合",G5*50%,IF(H5="不符合",0,IF(H5="不适用",0,"0")))))</f>
        <v>0</v>
      </c>
      <c r="J5" s="48">
        <f t="shared" ref="J5:J6" si="1">F5+I5</f>
        <v>0</v>
      </c>
      <c r="K5" s="13"/>
      <c r="L5" s="51"/>
    </row>
    <row r="6" spans="1:12">
      <c r="A6" s="10" t="s">
        <v>88</v>
      </c>
      <c r="B6" s="11" t="s">
        <v>175</v>
      </c>
      <c r="C6" s="12">
        <v>25</v>
      </c>
      <c r="D6" s="13">
        <f>$C6*'3-评分结果汇总表'!$B$15</f>
        <v>12.5</v>
      </c>
      <c r="E6" s="13"/>
      <c r="F6" s="48" t="str">
        <f t="shared" si="0"/>
        <v>0</v>
      </c>
      <c r="G6" s="13">
        <f>$C6*'3-评分结果汇总表'!$B$16</f>
        <v>12.5</v>
      </c>
      <c r="H6" s="13"/>
      <c r="I6" s="48" t="str">
        <f>IF(H6="完全符合",G6*100%,IF(H6="大部分符合",G6*80%,IF(H6="部分符合",G6*50%,IF(H6="不符合",0,IF(H6="不适用",0,"0")))))</f>
        <v>0</v>
      </c>
      <c r="J6" s="48">
        <f t="shared" si="1"/>
        <v>0</v>
      </c>
      <c r="K6" s="13"/>
      <c r="L6" s="51"/>
    </row>
    <row r="7" spans="1:12">
      <c r="A7" s="10">
        <v>3</v>
      </c>
      <c r="B7" s="40" t="s">
        <v>176</v>
      </c>
      <c r="C7" s="41">
        <v>40</v>
      </c>
      <c r="D7" s="43"/>
      <c r="E7" s="49"/>
      <c r="F7" s="49"/>
      <c r="G7" s="49"/>
      <c r="H7" s="49"/>
      <c r="I7" s="49"/>
      <c r="J7" s="49"/>
      <c r="K7" s="54"/>
      <c r="L7" s="51"/>
    </row>
    <row r="8" ht="21" spans="1:12">
      <c r="A8" s="10">
        <v>3.1</v>
      </c>
      <c r="B8" s="42" t="s">
        <v>177</v>
      </c>
      <c r="C8" s="12">
        <v>40</v>
      </c>
      <c r="D8" s="13">
        <f>$C8*'3-评分结果汇总表'!$B$15</f>
        <v>20</v>
      </c>
      <c r="E8" s="47"/>
      <c r="F8" s="48" t="str">
        <f>IF(E8="完全符合",D8*100%,IF(E8="大部分符合",D8*80%,IF(E8="部分符合",D8*50%,IF(E8="不符合",0,IF(E8="不适用",0,"0")))))</f>
        <v>0</v>
      </c>
      <c r="G8" s="13">
        <f>$C8*'3-评分结果汇总表'!$B$16</f>
        <v>20</v>
      </c>
      <c r="H8" s="47"/>
      <c r="I8" s="48" t="str">
        <f>IF(H8="完全符合",G8*100%,IF(H8="大部分符合",G8*80%,IF(H8="部分符合",G8*50%,IF(H8="不符合",0,IF(H8="不适用",0,"0")))))</f>
        <v>0</v>
      </c>
      <c r="J8" s="48">
        <f>F8+I8</f>
        <v>0</v>
      </c>
      <c r="K8" s="52"/>
      <c r="L8" s="51"/>
    </row>
    <row r="9" spans="1:12">
      <c r="A9" s="10">
        <v>4</v>
      </c>
      <c r="B9" s="40" t="s">
        <v>149</v>
      </c>
      <c r="C9" s="41">
        <v>10</v>
      </c>
      <c r="D9" s="43"/>
      <c r="E9" s="49"/>
      <c r="F9" s="49" t="str">
        <f>IF(E9="完全符合",D9*100%,IF(E9="大部分符合",D9*80%,IF(E9="部分符合",D9*50%,IF(E9="不符合",0,IF(E9="不适用",0,"0")))))</f>
        <v>0</v>
      </c>
      <c r="G9" s="49">
        <f>$C9*'3-评分结果汇总表'!$B$16</f>
        <v>5</v>
      </c>
      <c r="H9" s="49"/>
      <c r="I9" s="49" t="str">
        <f>IF(H9="完全符合",G9*100%,IF(H9="大部分符合",G9*80%,IF(H9="部分符合",G9*50%,IF(H9="不符合",0,IF(H9="不适用",0,"0")))))</f>
        <v>0</v>
      </c>
      <c r="J9" s="49">
        <f>F9+I9</f>
        <v>0</v>
      </c>
      <c r="K9" s="54"/>
      <c r="L9" s="51"/>
    </row>
    <row r="10" ht="21" spans="1:12">
      <c r="A10" s="44">
        <v>4.1</v>
      </c>
      <c r="B10" s="45" t="s">
        <v>178</v>
      </c>
      <c r="C10" s="12">
        <v>10</v>
      </c>
      <c r="D10" s="13">
        <f>$C10*'3-评分结果汇总表'!$B$15</f>
        <v>5</v>
      </c>
      <c r="E10" s="13"/>
      <c r="F10" s="13" t="str">
        <f>IF(E10="完全符合",D10*100%,IF(E10="大部分符合",D10*80%,IF(E10="部分符合",D10*50%,IF(E10="不符合",0,IF(E10="不适用",0,"0")))))</f>
        <v>0</v>
      </c>
      <c r="G10" s="13">
        <f>$C10*'3-评分结果汇总表'!$B$16</f>
        <v>5</v>
      </c>
      <c r="H10" s="13"/>
      <c r="I10" s="13" t="str">
        <f>IF(H10="完全符合",G10*100%,IF(H10="大部分符合",G10*80%,IF(H10="部分符合",G10*50%,IF(H10="不符合",0,IF(H10="不适用",0,"0")))))</f>
        <v>0</v>
      </c>
      <c r="J10" s="13">
        <f>F10+I10</f>
        <v>0</v>
      </c>
      <c r="K10" s="13"/>
      <c r="L10" s="51"/>
    </row>
    <row r="11" spans="1:12">
      <c r="A11" s="14" t="s">
        <v>32</v>
      </c>
      <c r="B11" s="15"/>
      <c r="C11" s="15">
        <f>100</f>
        <v>100</v>
      </c>
      <c r="D11" s="15">
        <f>SUM(D4:D10)</f>
        <v>50</v>
      </c>
      <c r="E11" s="25"/>
      <c r="F11" s="26">
        <f>SUM(F4:F10)</f>
        <v>0</v>
      </c>
      <c r="G11" s="15" t="e">
        <f>G10+G8+G6+G5+#REF!</f>
        <v>#REF!</v>
      </c>
      <c r="H11" s="25"/>
      <c r="I11" s="33">
        <f>SUM(I4:I10)</f>
        <v>0</v>
      </c>
      <c r="J11" s="34"/>
      <c r="K11" s="35"/>
      <c r="L11" s="51"/>
    </row>
    <row r="12" spans="1:12">
      <c r="A12" s="14" t="s">
        <v>125</v>
      </c>
      <c r="B12" s="15"/>
      <c r="C12" s="16">
        <f>F11+I11</f>
        <v>0</v>
      </c>
      <c r="D12" s="16"/>
      <c r="E12" s="16"/>
      <c r="F12" s="16"/>
      <c r="G12" s="16"/>
      <c r="H12" s="16"/>
      <c r="I12" s="16"/>
      <c r="J12" s="34"/>
      <c r="K12" s="35"/>
      <c r="L12" s="51"/>
    </row>
    <row r="13" spans="1:12">
      <c r="A13" s="14" t="s">
        <v>126</v>
      </c>
      <c r="B13" s="15"/>
      <c r="C13" s="17">
        <f>SUMIF($E$4:$E$10,"=不适用",$C$4:$C$10)</f>
        <v>0</v>
      </c>
      <c r="D13" s="17"/>
      <c r="E13" s="17"/>
      <c r="F13" s="17"/>
      <c r="G13" s="17"/>
      <c r="H13" s="17"/>
      <c r="I13" s="17"/>
      <c r="J13" s="34"/>
      <c r="K13" s="35"/>
      <c r="L13" s="51"/>
    </row>
    <row r="14" ht="14.25" spans="1:12">
      <c r="A14" s="18" t="s">
        <v>127</v>
      </c>
      <c r="B14" s="19"/>
      <c r="C14" s="20">
        <f>ROUND((C12/(100-C13))*100,2)</f>
        <v>0</v>
      </c>
      <c r="D14" s="20"/>
      <c r="E14" s="20"/>
      <c r="F14" s="20"/>
      <c r="G14" s="20"/>
      <c r="H14" s="20"/>
      <c r="I14" s="20"/>
      <c r="J14" s="36"/>
      <c r="K14" s="37"/>
      <c r="L14" s="51"/>
    </row>
  </sheetData>
  <protectedRanges>
    <protectedRange password="CC01" sqref="E4 E8:E10" name="区域1_3_2"/>
    <protectedRange password="CC01" sqref="H4 H7:H10" name="区域1_3_1_1"/>
  </protectedRanges>
  <mergeCells count="18">
    <mergeCell ref="A1:K1"/>
    <mergeCell ref="D2:F2"/>
    <mergeCell ref="G2:I2"/>
    <mergeCell ref="D4:K4"/>
    <mergeCell ref="D7:K7"/>
    <mergeCell ref="D9:K9"/>
    <mergeCell ref="A11:B11"/>
    <mergeCell ref="A12:B12"/>
    <mergeCell ref="C12:I12"/>
    <mergeCell ref="A13:B13"/>
    <mergeCell ref="C13:I13"/>
    <mergeCell ref="A14:B14"/>
    <mergeCell ref="C14:I14"/>
    <mergeCell ref="C2:C3"/>
    <mergeCell ref="J2:J3"/>
    <mergeCell ref="K2:K3"/>
    <mergeCell ref="J11:K14"/>
    <mergeCell ref="A2:B3"/>
  </mergeCells>
  <dataValidations count="1">
    <dataValidation type="list" allowBlank="1" showInputMessage="1" showErrorMessage="1" promptTitle="完全符合,大部分符合,部分符合,不符合" sqref="E8:E10 H8:H10">
      <formula1>"完全符合,大部分符合,部分符合,不符合,不适用"</formula1>
    </dataValidation>
  </dataValidations>
  <pageMargins left="0.708333333333333" right="0.708333333333333" top="0.747916666666667" bottom="0.747916666666667" header="0.314583333333333" footer="0.31458333333333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zoomScale="115" zoomScaleNormal="115" topLeftCell="A16" workbookViewId="0">
      <selection activeCell="P25" sqref="P25"/>
    </sheetView>
  </sheetViews>
  <sheetFormatPr defaultColWidth="9" defaultRowHeight="13.5"/>
  <cols>
    <col min="1" max="1" width="4.10833333333333" style="38" customWidth="1"/>
    <col min="2" max="2" width="65.4416666666667" customWidth="1"/>
    <col min="3" max="3" width="4.89166666666667" style="39" customWidth="1"/>
    <col min="4" max="4" width="4.10833333333333" style="39" customWidth="1"/>
    <col min="5" max="5" width="4.225" style="39" customWidth="1"/>
    <col min="6" max="6" width="4.33333333333333" style="39" customWidth="1"/>
    <col min="7" max="9" width="4.225" style="39" customWidth="1"/>
    <col min="10" max="10" width="4.44166666666667" style="39" customWidth="1"/>
    <col min="11" max="11" width="20.3333333333333" style="39" customWidth="1"/>
  </cols>
  <sheetData>
    <row r="1" ht="22.5" spans="1:12">
      <c r="A1" s="1" t="s">
        <v>179</v>
      </c>
      <c r="B1" s="1"/>
      <c r="C1" s="1"/>
      <c r="D1" s="1"/>
      <c r="E1" s="1"/>
      <c r="F1" s="1"/>
      <c r="G1" s="1"/>
      <c r="H1" s="1"/>
      <c r="I1" s="1"/>
      <c r="J1" s="1"/>
      <c r="K1" s="1"/>
      <c r="L1" s="51"/>
    </row>
    <row r="2" spans="1:12">
      <c r="A2" s="2" t="s">
        <v>55</v>
      </c>
      <c r="B2" s="3"/>
      <c r="C2" s="4" t="s">
        <v>56</v>
      </c>
      <c r="D2" s="5" t="s">
        <v>52</v>
      </c>
      <c r="E2" s="5"/>
      <c r="F2" s="5"/>
      <c r="G2" s="21" t="s">
        <v>53</v>
      </c>
      <c r="H2" s="21"/>
      <c r="I2" s="21"/>
      <c r="J2" s="27" t="s">
        <v>57</v>
      </c>
      <c r="K2" s="28" t="s">
        <v>58</v>
      </c>
      <c r="L2" s="51"/>
    </row>
    <row r="3" ht="32.25" customHeight="1" spans="1:12">
      <c r="A3" s="6"/>
      <c r="B3" s="7"/>
      <c r="C3" s="8"/>
      <c r="D3" s="9" t="s">
        <v>26</v>
      </c>
      <c r="E3" s="9" t="s">
        <v>59</v>
      </c>
      <c r="F3" s="22" t="s">
        <v>32</v>
      </c>
      <c r="G3" s="23" t="s">
        <v>26</v>
      </c>
      <c r="H3" s="23" t="s">
        <v>59</v>
      </c>
      <c r="I3" s="29" t="s">
        <v>32</v>
      </c>
      <c r="J3" s="30"/>
      <c r="K3" s="31"/>
      <c r="L3" s="51"/>
    </row>
    <row r="4" spans="1:12">
      <c r="A4" s="10">
        <v>1</v>
      </c>
      <c r="B4" s="40" t="s">
        <v>153</v>
      </c>
      <c r="C4" s="41">
        <v>5</v>
      </c>
      <c r="D4" s="34"/>
      <c r="E4" s="34"/>
      <c r="F4" s="34"/>
      <c r="G4" s="34"/>
      <c r="H4" s="34"/>
      <c r="I4" s="34"/>
      <c r="J4" s="34"/>
      <c r="K4" s="35"/>
      <c r="L4" s="51"/>
    </row>
    <row r="5" ht="21" spans="1:12">
      <c r="A5" s="10">
        <v>1.1</v>
      </c>
      <c r="B5" s="11" t="s">
        <v>180</v>
      </c>
      <c r="C5" s="12">
        <v>5</v>
      </c>
      <c r="D5" s="13">
        <f>$C5*'3-评分结果汇总表'!$B$15</f>
        <v>2.5</v>
      </c>
      <c r="E5" s="47"/>
      <c r="F5" s="48" t="str">
        <f>IF(E5="完全符合",D5*100%,IF(E5="大部分符合",D5*80%,IF(E5="部分符合",D5*50%,IF(E5="不符合",0,IF(E5="不适用",0,"0")))))</f>
        <v>0</v>
      </c>
      <c r="G5" s="13">
        <f>$C5*'3-评分结果汇总表'!$B$16</f>
        <v>2.5</v>
      </c>
      <c r="H5" s="47"/>
      <c r="I5" s="48" t="str">
        <f>IF(H5="完全符合",G5*100%,IF(H5="大部分符合",G5*80%,IF(H5="部分符合",G5*50%,IF(H5="不符合",0,IF(H5="不适用",0,"0")))))</f>
        <v>0</v>
      </c>
      <c r="J5" s="48">
        <f>F5+I5</f>
        <v>0</v>
      </c>
      <c r="K5" s="52"/>
      <c r="L5" s="51"/>
    </row>
    <row r="6" spans="1:12">
      <c r="A6" s="10">
        <v>2</v>
      </c>
      <c r="B6" s="40" t="s">
        <v>181</v>
      </c>
      <c r="C6" s="41">
        <v>10</v>
      </c>
      <c r="D6" s="43"/>
      <c r="E6" s="49"/>
      <c r="F6" s="49"/>
      <c r="G6" s="49"/>
      <c r="H6" s="49"/>
      <c r="I6" s="49"/>
      <c r="J6" s="49"/>
      <c r="K6" s="54"/>
      <c r="L6" s="51"/>
    </row>
    <row r="7" ht="21" spans="1:12">
      <c r="A7" s="10">
        <v>2.1</v>
      </c>
      <c r="B7" s="11" t="s">
        <v>182</v>
      </c>
      <c r="C7" s="12">
        <v>5</v>
      </c>
      <c r="D7" s="13">
        <f>$C7*'3-评分结果汇总表'!$B$15</f>
        <v>2.5</v>
      </c>
      <c r="E7" s="13"/>
      <c r="F7" s="48" t="str">
        <f t="shared" ref="F7:F8" si="0">IF(E7="完全符合",D7*100%,IF(E7="大部分符合",D7*80%,IF(E7="部分符合",D7*50%,IF(E7="不符合",0,IF(E7="不适用",0,"0")))))</f>
        <v>0</v>
      </c>
      <c r="G7" s="13">
        <f>$C7*'3-评分结果汇总表'!$B$16</f>
        <v>2.5</v>
      </c>
      <c r="H7" s="13"/>
      <c r="I7" s="48" t="str">
        <f>IF(H7="完全符合",G7*100%,IF(H7="大部分符合",G7*80%,IF(H7="部分符合",G7*50%,IF(H7="不符合",0,IF(H7="不适用",0,"0")))))</f>
        <v>0</v>
      </c>
      <c r="J7" s="48">
        <f t="shared" ref="J7:J8" si="1">F7+I7</f>
        <v>0</v>
      </c>
      <c r="K7" s="53"/>
      <c r="L7" s="51"/>
    </row>
    <row r="8" ht="52.5" spans="1:12">
      <c r="A8" s="10">
        <v>2.2</v>
      </c>
      <c r="B8" s="11" t="s">
        <v>183</v>
      </c>
      <c r="C8" s="12">
        <v>5</v>
      </c>
      <c r="D8" s="13">
        <f>$C8*'3-评分结果汇总表'!$B$15</f>
        <v>2.5</v>
      </c>
      <c r="E8" s="13"/>
      <c r="F8" s="48" t="str">
        <f t="shared" si="0"/>
        <v>0</v>
      </c>
      <c r="G8" s="13">
        <f>$C8*'3-评分结果汇总表'!$B$16</f>
        <v>2.5</v>
      </c>
      <c r="H8" s="13"/>
      <c r="I8" s="48" t="str">
        <f>IF(H8="完全符合",G8*100%,IF(H8="大部分符合",G8*80%,IF(H8="部分符合",G8*50%,IF(H8="不符合",0,IF(H8="不适用",0,"0")))))</f>
        <v>0</v>
      </c>
      <c r="J8" s="48">
        <f t="shared" si="1"/>
        <v>0</v>
      </c>
      <c r="K8" s="53"/>
      <c r="L8" s="51"/>
    </row>
    <row r="9" spans="1:12">
      <c r="A9" s="10">
        <v>3</v>
      </c>
      <c r="B9" s="40" t="s">
        <v>184</v>
      </c>
      <c r="C9" s="41">
        <v>20</v>
      </c>
      <c r="D9" s="43"/>
      <c r="E9" s="49"/>
      <c r="F9" s="49"/>
      <c r="G9" s="49"/>
      <c r="H9" s="49"/>
      <c r="I9" s="49"/>
      <c r="J9" s="49"/>
      <c r="K9" s="54"/>
      <c r="L9" s="51"/>
    </row>
    <row r="10" spans="1:12">
      <c r="A10" s="10">
        <v>3.1</v>
      </c>
      <c r="B10" s="42" t="s">
        <v>185</v>
      </c>
      <c r="C10" s="12">
        <v>5</v>
      </c>
      <c r="D10" s="13">
        <f>$C10*'3-评分结果汇总表'!$B$15</f>
        <v>2.5</v>
      </c>
      <c r="E10" s="47"/>
      <c r="F10" s="48" t="str">
        <f>IF(E10="完全符合",D10*100%,IF(E10="大部分符合",D10*80%,IF(E10="部分符合",D10*50%,IF(E10="不符合",0,IF(E10="不适用",0,"0")))))</f>
        <v>0</v>
      </c>
      <c r="G10" s="13">
        <f>$C10*'3-评分结果汇总表'!$B$16</f>
        <v>2.5</v>
      </c>
      <c r="H10" s="47"/>
      <c r="I10" s="48" t="str">
        <f>IF(H10="完全符合",G10*100%,IF(H10="大部分符合",G10*80%,IF(H10="部分符合",G10*50%,IF(H10="不符合",0,IF(H10="不适用",0,"0")))))</f>
        <v>0</v>
      </c>
      <c r="J10" s="48">
        <f>F10+I10</f>
        <v>0</v>
      </c>
      <c r="K10" s="52"/>
      <c r="L10" s="51"/>
    </row>
    <row r="11" spans="1:12">
      <c r="A11" s="10">
        <v>3.2</v>
      </c>
      <c r="B11" s="42" t="s">
        <v>186</v>
      </c>
      <c r="C11" s="12">
        <v>5</v>
      </c>
      <c r="D11" s="13">
        <f>$C11*'3-评分结果汇总表'!$B$15</f>
        <v>2.5</v>
      </c>
      <c r="E11" s="13"/>
      <c r="F11" s="13" t="str">
        <f>IF(E11="完全符合",D11*100%,IF(E11="大部分符合",D11*80%,IF(E11="部分符合",D11*50%,IF(E11="不符合",0,IF(E11="不适用",0,"0")))))</f>
        <v>0</v>
      </c>
      <c r="G11" s="13">
        <f>$C11*'3-评分结果汇总表'!$B$16</f>
        <v>2.5</v>
      </c>
      <c r="H11" s="13"/>
      <c r="I11" s="13" t="str">
        <f>IF(H11="完全符合",G11*100%,IF(H11="大部分符合",G11*80%,IF(H11="部分符合",G11*50%,IF(H11="不符合",0,IF(H11="不适用",0,"0")))))</f>
        <v>0</v>
      </c>
      <c r="J11" s="13">
        <f>F11+I11</f>
        <v>0</v>
      </c>
      <c r="K11" s="53"/>
      <c r="L11" s="51"/>
    </row>
    <row r="12" spans="1:12">
      <c r="A12" s="44">
        <v>3.3</v>
      </c>
      <c r="B12" s="45" t="s">
        <v>187</v>
      </c>
      <c r="C12" s="12">
        <v>5</v>
      </c>
      <c r="D12" s="13">
        <f>$C12*'3-评分结果汇总表'!$B$15</f>
        <v>2.5</v>
      </c>
      <c r="E12" s="13"/>
      <c r="F12" s="13" t="str">
        <f>IF(E12="完全符合",D12*100%,IF(E12="大部分符合",D12*80%,IF(E12="部分符合",D12*50%,IF(E12="不符合",0,IF(E12="不适用",0,"0")))))</f>
        <v>0</v>
      </c>
      <c r="G12" s="13">
        <f>$C12*'3-评分结果汇总表'!$B$16</f>
        <v>2.5</v>
      </c>
      <c r="H12" s="13"/>
      <c r="I12" s="13" t="str">
        <f>IF(H12="完全符合",G12*100%,IF(H12="大部分符合",G12*80%,IF(H12="部分符合",G12*50%,IF(H12="不符合",0,IF(H12="不适用",0,"0")))))</f>
        <v>0</v>
      </c>
      <c r="J12" s="13">
        <f>F12+I12</f>
        <v>0</v>
      </c>
      <c r="K12" s="53"/>
      <c r="L12" s="51"/>
    </row>
    <row r="13" spans="1:12">
      <c r="A13" s="44">
        <v>3.4</v>
      </c>
      <c r="B13" s="57" t="s">
        <v>188</v>
      </c>
      <c r="C13" s="12">
        <v>5</v>
      </c>
      <c r="D13" s="13">
        <f>$C13*'3-评分结果汇总表'!$B$15</f>
        <v>2.5</v>
      </c>
      <c r="E13" s="13"/>
      <c r="F13" s="13" t="str">
        <f t="shared" ref="F13" si="2">IF(E13="完全符合",D13*100%,IF(E13="大部分符合",D13*80%,IF(E13="部分符合",D13*50%,IF(E13="不符合",0,IF(E13="不适用",0,"0")))))</f>
        <v>0</v>
      </c>
      <c r="G13" s="13">
        <f>$C13*'3-评分结果汇总表'!$B$16</f>
        <v>2.5</v>
      </c>
      <c r="H13" s="13"/>
      <c r="I13" s="13" t="str">
        <f t="shared" ref="I13" si="3">IF(H13="完全符合",G13*100%,IF(H13="大部分符合",G13*80%,IF(H13="部分符合",G13*50%,IF(H13="不符合",0,IF(H13="不适用",0,"0")))))</f>
        <v>0</v>
      </c>
      <c r="J13" s="13">
        <f t="shared" ref="J13" si="4">F13+I13</f>
        <v>0</v>
      </c>
      <c r="K13" s="53"/>
      <c r="L13" s="51"/>
    </row>
    <row r="14" spans="1:12">
      <c r="A14" s="44">
        <v>4</v>
      </c>
      <c r="B14" s="40" t="s">
        <v>189</v>
      </c>
      <c r="C14" s="41">
        <v>20</v>
      </c>
      <c r="D14" s="43"/>
      <c r="E14" s="49"/>
      <c r="F14" s="49"/>
      <c r="G14" s="49"/>
      <c r="H14" s="49"/>
      <c r="I14" s="49"/>
      <c r="J14" s="49"/>
      <c r="K14" s="54"/>
      <c r="L14" s="51"/>
    </row>
    <row r="15" spans="1:12">
      <c r="A15" s="44">
        <v>4.1</v>
      </c>
      <c r="B15" s="11" t="s">
        <v>190</v>
      </c>
      <c r="C15" s="12">
        <v>10</v>
      </c>
      <c r="D15" s="13">
        <f>$C15*'3-评分结果汇总表'!$B$15</f>
        <v>5</v>
      </c>
      <c r="E15" s="47"/>
      <c r="F15" s="48" t="str">
        <f>IF(E15="完全符合",D15*100%,IF(E15="大部分符合",D15*80%,IF(E15="部分符合",D15*50%,IF(E15="不符合",0,IF(E15="不适用",0,"0")))))</f>
        <v>0</v>
      </c>
      <c r="G15" s="13">
        <f>$C15*'3-评分结果汇总表'!$B$16</f>
        <v>5</v>
      </c>
      <c r="H15" s="47"/>
      <c r="I15" s="48" t="str">
        <f>IF(H15="完全符合",G15*100%,IF(H15="大部分符合",G15*80%,IF(H15="部分符合",G15*50%,IF(H15="不符合",0,IF(H15="不适用",0,"0")))))</f>
        <v>0</v>
      </c>
      <c r="J15" s="48">
        <f>F15+I15</f>
        <v>0</v>
      </c>
      <c r="K15" s="52"/>
      <c r="L15" s="51"/>
    </row>
    <row r="16" spans="1:12">
      <c r="A16" s="44">
        <v>4.2</v>
      </c>
      <c r="B16" s="11" t="s">
        <v>191</v>
      </c>
      <c r="C16" s="12">
        <v>10</v>
      </c>
      <c r="D16" s="13">
        <f>$C16*'3-评分结果汇总表'!$B$15</f>
        <v>5</v>
      </c>
      <c r="E16" s="47"/>
      <c r="F16" s="48" t="str">
        <f>IF(E16="完全符合",D16*100%,IF(E16="大部分符合",D16*80%,IF(E16="部分符合",D16*50%,IF(E16="不符合",0,IF(E16="不适用",0,"0")))))</f>
        <v>0</v>
      </c>
      <c r="G16" s="13">
        <f>$C16*'3-评分结果汇总表'!$B$16</f>
        <v>5</v>
      </c>
      <c r="H16" s="47"/>
      <c r="I16" s="48" t="str">
        <f>IF(H16="完全符合",G16*100%,IF(H16="大部分符合",G16*80%,IF(H16="部分符合",G16*50%,IF(H16="不符合",0,IF(H16="不适用",0,"0")))))</f>
        <v>0</v>
      </c>
      <c r="J16" s="48">
        <f>F16+I16</f>
        <v>0</v>
      </c>
      <c r="K16" s="52"/>
      <c r="L16" s="51"/>
    </row>
    <row r="17" spans="1:12">
      <c r="A17" s="44">
        <v>5</v>
      </c>
      <c r="B17" s="40" t="s">
        <v>192</v>
      </c>
      <c r="C17" s="41">
        <v>20</v>
      </c>
      <c r="D17" s="43"/>
      <c r="E17" s="49"/>
      <c r="F17" s="49"/>
      <c r="G17" s="49"/>
      <c r="H17" s="49"/>
      <c r="I17" s="49"/>
      <c r="J17" s="49"/>
      <c r="K17" s="54"/>
      <c r="L17" s="51"/>
    </row>
    <row r="18" spans="1:12">
      <c r="A18" s="44">
        <v>5.1</v>
      </c>
      <c r="B18" s="11" t="s">
        <v>193</v>
      </c>
      <c r="C18" s="12">
        <v>10</v>
      </c>
      <c r="D18" s="13">
        <f>$C18*'3-评分结果汇总表'!$B$15</f>
        <v>5</v>
      </c>
      <c r="E18" s="58"/>
      <c r="F18" s="48" t="str">
        <f>IF(E18="完全符合",D18*100%,IF(E18="大部分符合",D18*80%,IF(E18="部分符合",D18*50%,IF(E18="不符合",0,IF(E18="不适用",0,"0")))))</f>
        <v>0</v>
      </c>
      <c r="G18" s="13">
        <f>$C18*'3-评分结果汇总表'!$B$16</f>
        <v>5</v>
      </c>
      <c r="H18" s="58"/>
      <c r="I18" s="48" t="str">
        <f>IF(H18="完全符合",G18*100%,IF(H18="大部分符合",G18*80%,IF(H18="部分符合",G18*50%,IF(H18="不符合",0,IF(H18="不适用",0,"0")))))</f>
        <v>0</v>
      </c>
      <c r="J18" s="48">
        <f>F18+I18</f>
        <v>0</v>
      </c>
      <c r="K18" s="59"/>
      <c r="L18" s="51"/>
    </row>
    <row r="19" spans="1:12">
      <c r="A19" s="44">
        <v>5.2</v>
      </c>
      <c r="B19" s="11" t="s">
        <v>194</v>
      </c>
      <c r="C19" s="12">
        <v>10</v>
      </c>
      <c r="D19" s="13">
        <f>$C19*'3-评分结果汇总表'!$B$15</f>
        <v>5</v>
      </c>
      <c r="E19" s="58"/>
      <c r="F19" s="48" t="str">
        <f>IF(E19="完全符合",D19*100%,IF(E19="大部分符合",D19*80%,IF(E19="部分符合",D19*50%,IF(E19="不符合",0,IF(E19="不适用",0,"0")))))</f>
        <v>0</v>
      </c>
      <c r="G19" s="13">
        <f>$C19*'3-评分结果汇总表'!$B$16</f>
        <v>5</v>
      </c>
      <c r="H19" s="58"/>
      <c r="I19" s="48" t="str">
        <f>IF(H19="完全符合",G19*100%,IF(H19="大部分符合",G19*80%,IF(H19="部分符合",G19*50%,IF(H19="不符合",0,IF(H19="不适用",0,"0")))))</f>
        <v>0</v>
      </c>
      <c r="J19" s="48">
        <f>F19+I19</f>
        <v>0</v>
      </c>
      <c r="K19" s="59"/>
      <c r="L19" s="51"/>
    </row>
    <row r="20" spans="1:12">
      <c r="A20" s="44">
        <v>6</v>
      </c>
      <c r="B20" s="40" t="s">
        <v>195</v>
      </c>
      <c r="C20" s="41">
        <v>15</v>
      </c>
      <c r="D20" s="43"/>
      <c r="E20" s="49"/>
      <c r="F20" s="49"/>
      <c r="G20" s="49"/>
      <c r="H20" s="49"/>
      <c r="I20" s="49"/>
      <c r="J20" s="49"/>
      <c r="K20" s="54"/>
      <c r="L20" s="51"/>
    </row>
    <row r="21" spans="1:12">
      <c r="A21" s="44">
        <v>6.1</v>
      </c>
      <c r="B21" s="11" t="s">
        <v>196</v>
      </c>
      <c r="C21" s="12">
        <v>5</v>
      </c>
      <c r="D21" s="13">
        <f>$C21*'3-评分结果汇总表'!$B$15</f>
        <v>2.5</v>
      </c>
      <c r="E21" s="58"/>
      <c r="F21" s="48" t="str">
        <f>IF(E21="完全符合",D21*100%,IF(E21="大部分符合",D21*80%,IF(E21="部分符合",D21*50%,IF(E21="不符合",0,IF(E21="不适用",0,"0")))))</f>
        <v>0</v>
      </c>
      <c r="G21" s="13">
        <f>$C21*'3-评分结果汇总表'!$B$16</f>
        <v>2.5</v>
      </c>
      <c r="H21" s="58"/>
      <c r="I21" s="48" t="str">
        <f>IF(H21="完全符合",G21*100%,IF(H21="大部分符合",G21*80%,IF(H21="部分符合",G21*50%,IF(H21="不符合",0,IF(H21="不适用",0,"0")))))</f>
        <v>0</v>
      </c>
      <c r="J21" s="48">
        <f>F21+I21</f>
        <v>0</v>
      </c>
      <c r="K21" s="59"/>
      <c r="L21" s="51"/>
    </row>
    <row r="22" spans="1:12">
      <c r="A22" s="44" t="s">
        <v>197</v>
      </c>
      <c r="B22" s="11" t="s">
        <v>198</v>
      </c>
      <c r="C22" s="12">
        <v>4</v>
      </c>
      <c r="D22" s="13">
        <f>$C22*'3-评分结果汇总表'!$B$15</f>
        <v>2</v>
      </c>
      <c r="E22" s="58"/>
      <c r="F22" s="48" t="str">
        <f t="shared" ref="F22:F24" si="5">IF(E22="完全符合",D22*100%,IF(E22="大部分符合",D22*80%,IF(E22="部分符合",D22*50%,IF(E22="不符合",0,IF(E22="不适用",0,"0")))))</f>
        <v>0</v>
      </c>
      <c r="G22" s="13">
        <f>$C22*'3-评分结果汇总表'!$B$16</f>
        <v>2</v>
      </c>
      <c r="H22" s="58"/>
      <c r="I22" s="48" t="str">
        <f t="shared" ref="I22:I24" si="6">IF(H22="完全符合",G22*100%,IF(H22="大部分符合",G22*80%,IF(H22="部分符合",G22*50%,IF(H22="不符合",0,IF(H22="不适用",0,"0")))))</f>
        <v>0</v>
      </c>
      <c r="J22" s="48">
        <f t="shared" ref="J22:J24" si="7">F22+I22</f>
        <v>0</v>
      </c>
      <c r="K22" s="59"/>
      <c r="L22" s="51"/>
    </row>
    <row r="23" spans="1:12">
      <c r="A23" s="44" t="s">
        <v>199</v>
      </c>
      <c r="B23" s="11" t="s">
        <v>200</v>
      </c>
      <c r="C23" s="12">
        <v>3</v>
      </c>
      <c r="D23" s="13">
        <f>$C23*'3-评分结果汇总表'!$B$15</f>
        <v>1.5</v>
      </c>
      <c r="E23" s="58"/>
      <c r="F23" s="48" t="str">
        <f t="shared" si="5"/>
        <v>0</v>
      </c>
      <c r="G23" s="13">
        <f>$C23*'3-评分结果汇总表'!$B$16</f>
        <v>1.5</v>
      </c>
      <c r="H23" s="58"/>
      <c r="I23" s="48" t="str">
        <f t="shared" si="6"/>
        <v>0</v>
      </c>
      <c r="J23" s="48">
        <f t="shared" si="7"/>
        <v>0</v>
      </c>
      <c r="K23" s="59"/>
      <c r="L23" s="51"/>
    </row>
    <row r="24" spans="1:12">
      <c r="A24" s="44" t="s">
        <v>201</v>
      </c>
      <c r="B24" s="11" t="s">
        <v>202</v>
      </c>
      <c r="C24" s="12">
        <v>3</v>
      </c>
      <c r="D24" s="13">
        <f>$C24*'3-评分结果汇总表'!$B$15</f>
        <v>1.5</v>
      </c>
      <c r="E24" s="58"/>
      <c r="F24" s="48" t="str">
        <f t="shared" si="5"/>
        <v>0</v>
      </c>
      <c r="G24" s="13">
        <f>$C24*'3-评分结果汇总表'!$B$16</f>
        <v>1.5</v>
      </c>
      <c r="H24" s="58"/>
      <c r="I24" s="48" t="str">
        <f t="shared" si="6"/>
        <v>0</v>
      </c>
      <c r="J24" s="48">
        <f t="shared" si="7"/>
        <v>0</v>
      </c>
      <c r="K24" s="59"/>
      <c r="L24" s="51"/>
    </row>
    <row r="25" spans="1:12">
      <c r="A25" s="44">
        <v>7</v>
      </c>
      <c r="B25" s="40" t="s">
        <v>149</v>
      </c>
      <c r="C25" s="41">
        <v>10</v>
      </c>
      <c r="D25" s="43"/>
      <c r="E25" s="49"/>
      <c r="F25" s="49"/>
      <c r="G25" s="49"/>
      <c r="H25" s="49"/>
      <c r="I25" s="49"/>
      <c r="J25" s="49"/>
      <c r="K25" s="54"/>
      <c r="L25" s="51"/>
    </row>
    <row r="26" ht="21" spans="1:12">
      <c r="A26" s="10">
        <v>7.1</v>
      </c>
      <c r="B26" s="42" t="s">
        <v>203</v>
      </c>
      <c r="C26" s="48">
        <v>5</v>
      </c>
      <c r="D26" s="46">
        <f>$C26*'3-评分结果汇总表'!$B$15</f>
        <v>2.5</v>
      </c>
      <c r="E26" s="48"/>
      <c r="F26" s="48" t="str">
        <f>IF(E26="完全符合",D26*100%,IF(E26="大部分符合",D26*80%,IF(E26="部分符合",D26*50%,IF(E26="不符合",0,IF(E26="不适用",0,"0")))))</f>
        <v>0</v>
      </c>
      <c r="G26" s="46">
        <f>$C26*'3-评分结果汇总表'!$B$16</f>
        <v>2.5</v>
      </c>
      <c r="H26" s="47"/>
      <c r="I26" s="48" t="str">
        <f>IF(H26="完全符合",G26*100%,IF(H26="大部分符合",G26*80%,IF(H26="部分符合",G26*50%,IF(H26="不符合",0,IF(H26="不适用",0,"0")))))</f>
        <v>0</v>
      </c>
      <c r="J26" s="48">
        <f>F26+I26</f>
        <v>0</v>
      </c>
      <c r="K26" s="60"/>
      <c r="L26" s="51"/>
    </row>
    <row r="27" ht="21" spans="1:12">
      <c r="A27" s="10">
        <v>7.2</v>
      </c>
      <c r="B27" s="42" t="s">
        <v>204</v>
      </c>
      <c r="C27" s="12">
        <v>5</v>
      </c>
      <c r="D27" s="13">
        <f>$C27*'3-评分结果汇总表'!$B$15</f>
        <v>2.5</v>
      </c>
      <c r="E27" s="47"/>
      <c r="F27" s="48" t="str">
        <f>IF(E27="完全符合",D27*100%,IF(E27="大部分符合",D27*80%,IF(E27="部分符合",D27*50%,IF(E27="不符合",0,IF(E27="不适用",0,"0")))))</f>
        <v>0</v>
      </c>
      <c r="G27" s="13">
        <f>$C27*'3-评分结果汇总表'!$B$16</f>
        <v>2.5</v>
      </c>
      <c r="H27" s="47"/>
      <c r="I27" s="48" t="str">
        <f>IF(H27="完全符合",G27*100%,IF(H27="大部分符合",G27*80%,IF(H27="部分符合",G27*50%,IF(H27="不符合",0,IF(H27="不适用",0,"0")))))</f>
        <v>0</v>
      </c>
      <c r="J27" s="48">
        <f>F27+I27</f>
        <v>0</v>
      </c>
      <c r="K27" s="52"/>
      <c r="L27" s="51"/>
    </row>
    <row r="28" spans="1:12">
      <c r="A28" s="14" t="s">
        <v>32</v>
      </c>
      <c r="B28" s="15"/>
      <c r="C28" s="15">
        <f>C25+C20+C17+C14+C6+C4+C9</f>
        <v>100</v>
      </c>
      <c r="D28" s="15">
        <f>SUM(D5:D27)</f>
        <v>50</v>
      </c>
      <c r="E28" s="25"/>
      <c r="F28" s="26">
        <f>SUM(F27:F27,F10:F25,F5:F8)</f>
        <v>0</v>
      </c>
      <c r="G28" s="15">
        <f>SUM(G5:G27)</f>
        <v>50</v>
      </c>
      <c r="H28" s="25"/>
      <c r="I28" s="61">
        <f>SUM(I27:I27,I10:I25,I5:I8)</f>
        <v>0</v>
      </c>
      <c r="J28" s="34"/>
      <c r="K28" s="35"/>
      <c r="L28" s="51"/>
    </row>
    <row r="29" spans="1:12">
      <c r="A29" s="14" t="s">
        <v>125</v>
      </c>
      <c r="B29" s="15"/>
      <c r="C29" s="16">
        <f>F28+I28</f>
        <v>0</v>
      </c>
      <c r="D29" s="16"/>
      <c r="E29" s="16"/>
      <c r="F29" s="16"/>
      <c r="G29" s="16"/>
      <c r="H29" s="16"/>
      <c r="I29" s="16"/>
      <c r="J29" s="34"/>
      <c r="K29" s="35"/>
      <c r="L29" s="51"/>
    </row>
    <row r="30" spans="1:12">
      <c r="A30" s="14" t="s">
        <v>126</v>
      </c>
      <c r="B30" s="15"/>
      <c r="C30" s="17">
        <f>SUMIF($E$5:$E$27,"=不适用",$C$5:$C$27)</f>
        <v>0</v>
      </c>
      <c r="D30" s="17"/>
      <c r="E30" s="17"/>
      <c r="F30" s="17"/>
      <c r="G30" s="17"/>
      <c r="H30" s="17"/>
      <c r="I30" s="17"/>
      <c r="J30" s="34"/>
      <c r="K30" s="35"/>
      <c r="L30" s="51"/>
    </row>
    <row r="31" ht="14.25" spans="1:12">
      <c r="A31" s="18" t="s">
        <v>127</v>
      </c>
      <c r="B31" s="19"/>
      <c r="C31" s="20">
        <f>ROUND((C29/(100-C30))*100,2)</f>
        <v>0</v>
      </c>
      <c r="D31" s="20"/>
      <c r="E31" s="20"/>
      <c r="F31" s="20"/>
      <c r="G31" s="20"/>
      <c r="H31" s="20"/>
      <c r="I31" s="20"/>
      <c r="J31" s="36"/>
      <c r="K31" s="37"/>
      <c r="L31" s="51"/>
    </row>
  </sheetData>
  <protectedRanges>
    <protectedRange password="CC01" sqref="E5:E6 E10:E16 E25:E27" name="区域1_3_2_1"/>
    <protectedRange password="CC01" sqref="H5:H6 H25:H27 H9:H17" name="区域1_3_1_1"/>
  </protectedRanges>
  <mergeCells count="22">
    <mergeCell ref="A1:K1"/>
    <mergeCell ref="D2:F2"/>
    <mergeCell ref="G2:I2"/>
    <mergeCell ref="D4:K4"/>
    <mergeCell ref="D6:K6"/>
    <mergeCell ref="D9:K9"/>
    <mergeCell ref="D14:K14"/>
    <mergeCell ref="D17:K17"/>
    <mergeCell ref="D20:K20"/>
    <mergeCell ref="D25:K25"/>
    <mergeCell ref="A28:B28"/>
    <mergeCell ref="A29:B29"/>
    <mergeCell ref="C29:I29"/>
    <mergeCell ref="A30:B30"/>
    <mergeCell ref="C30:I30"/>
    <mergeCell ref="A31:B31"/>
    <mergeCell ref="C31:I31"/>
    <mergeCell ref="C2:C3"/>
    <mergeCell ref="J2:J3"/>
    <mergeCell ref="K2:K3"/>
    <mergeCell ref="J28:K31"/>
    <mergeCell ref="A2:B3"/>
  </mergeCells>
  <dataValidations count="1">
    <dataValidation type="list" allowBlank="1" showInputMessage="1" showErrorMessage="1" promptTitle="完全符合,大部分符合,部分符合,不符合" sqref="E5 H5 E10:E12 E15:E16 E26:E27 H10:H13 H15:H16 H26:H27">
      <formula1>"完全符合,大部分符合,部分符合,不符合,不适用"</formula1>
    </dataValidation>
  </dataValidations>
  <pageMargins left="0.708333333333333" right="0.708333333333333" top="0.747916666666667" bottom="0.747916666666667" header="0.314583333333333" footer="0.31458333333333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workbookViewId="0">
      <selection activeCell="A7" sqref="A7"/>
    </sheetView>
  </sheetViews>
  <sheetFormatPr defaultColWidth="9" defaultRowHeight="13.5"/>
  <cols>
    <col min="1" max="1" width="4.10833333333333" style="38" customWidth="1"/>
    <col min="2" max="2" width="65.4416666666667" customWidth="1"/>
    <col min="3" max="3" width="4.89166666666667" style="39" customWidth="1"/>
    <col min="4" max="4" width="4.10833333333333" style="39" customWidth="1"/>
    <col min="5" max="5" width="4.225" customWidth="1"/>
    <col min="6" max="6" width="4.33333333333333" customWidth="1"/>
    <col min="7" max="7" width="4.225" style="39" customWidth="1"/>
    <col min="8" max="9" width="4.225" customWidth="1"/>
    <col min="10" max="10" width="4.44166666666667" customWidth="1"/>
    <col min="11" max="11" width="20.3333333333333" customWidth="1"/>
  </cols>
  <sheetData>
    <row r="1" ht="22.5" spans="1:12">
      <c r="A1" s="1" t="s">
        <v>205</v>
      </c>
      <c r="B1" s="1"/>
      <c r="C1" s="1"/>
      <c r="D1" s="1"/>
      <c r="E1" s="1"/>
      <c r="F1" s="1"/>
      <c r="G1" s="1"/>
      <c r="H1" s="1"/>
      <c r="I1" s="1"/>
      <c r="J1" s="1"/>
      <c r="K1" s="1"/>
      <c r="L1" s="51"/>
    </row>
    <row r="2" spans="1:12">
      <c r="A2" s="2" t="s">
        <v>55</v>
      </c>
      <c r="B2" s="3"/>
      <c r="C2" s="4" t="s">
        <v>56</v>
      </c>
      <c r="D2" s="5" t="s">
        <v>52</v>
      </c>
      <c r="E2" s="5"/>
      <c r="F2" s="5"/>
      <c r="G2" s="21" t="s">
        <v>53</v>
      </c>
      <c r="H2" s="21"/>
      <c r="I2" s="21"/>
      <c r="J2" s="27" t="s">
        <v>57</v>
      </c>
      <c r="K2" s="28" t="s">
        <v>58</v>
      </c>
      <c r="L2" s="51"/>
    </row>
    <row r="3" ht="32.25" customHeight="1" spans="1:12">
      <c r="A3" s="6"/>
      <c r="B3" s="7"/>
      <c r="C3" s="8"/>
      <c r="D3" s="9" t="s">
        <v>26</v>
      </c>
      <c r="E3" s="9" t="s">
        <v>59</v>
      </c>
      <c r="F3" s="22" t="s">
        <v>32</v>
      </c>
      <c r="G3" s="23" t="s">
        <v>26</v>
      </c>
      <c r="H3" s="23" t="s">
        <v>59</v>
      </c>
      <c r="I3" s="29" t="s">
        <v>32</v>
      </c>
      <c r="J3" s="30"/>
      <c r="K3" s="31"/>
      <c r="L3" s="51"/>
    </row>
    <row r="4" spans="1:12">
      <c r="A4" s="10">
        <v>1</v>
      </c>
      <c r="B4" s="40" t="s">
        <v>153</v>
      </c>
      <c r="C4" s="41">
        <v>10</v>
      </c>
      <c r="D4" s="34"/>
      <c r="E4" s="34"/>
      <c r="F4" s="34"/>
      <c r="G4" s="34"/>
      <c r="H4" s="34"/>
      <c r="I4" s="34"/>
      <c r="J4" s="34"/>
      <c r="K4" s="35"/>
      <c r="L4" s="51"/>
    </row>
    <row r="5" ht="21" spans="1:12">
      <c r="A5" s="10">
        <v>1.1</v>
      </c>
      <c r="B5" s="11" t="s">
        <v>206</v>
      </c>
      <c r="C5" s="12">
        <v>10</v>
      </c>
      <c r="D5" s="13">
        <f>$C5*'3-评分结果汇总表'!$B$15</f>
        <v>5</v>
      </c>
      <c r="E5" s="11"/>
      <c r="F5" s="24" t="str">
        <f>IF(E5="完全符合",D5*100%,IF(E5="大部分符合",D5*80%,IF(E5="部分符合",D5*50%,IF(E5="不符合",0,IF(E5="不适用",0,"0")))))</f>
        <v>0</v>
      </c>
      <c r="G5" s="13">
        <f>$C5*'3-评分结果汇总表'!$B$16</f>
        <v>5</v>
      </c>
      <c r="H5" s="11"/>
      <c r="I5" s="24" t="str">
        <f>IF(H5="完全符合",G5*100%,IF(H5="大部分符合",G5*80%,IF(H5="部分符合",G5*50%,IF(H5="不符合",0,IF(H5="不适用",0,"0")))))</f>
        <v>0</v>
      </c>
      <c r="J5" s="24">
        <f>F5+I5</f>
        <v>0</v>
      </c>
      <c r="K5" s="32"/>
      <c r="L5" s="51"/>
    </row>
    <row r="6" spans="1:12">
      <c r="A6" s="10">
        <v>2</v>
      </c>
      <c r="B6" s="40" t="s">
        <v>207</v>
      </c>
      <c r="C6" s="41">
        <v>10</v>
      </c>
      <c r="D6" s="34"/>
      <c r="E6" s="34"/>
      <c r="F6" s="34"/>
      <c r="G6" s="34"/>
      <c r="H6" s="34"/>
      <c r="I6" s="34"/>
      <c r="J6" s="34"/>
      <c r="K6" s="35"/>
      <c r="L6" s="51"/>
    </row>
    <row r="7" ht="21" spans="1:12">
      <c r="A7" s="10" t="s">
        <v>74</v>
      </c>
      <c r="B7" s="11" t="s">
        <v>208</v>
      </c>
      <c r="C7" s="12">
        <v>10</v>
      </c>
      <c r="D7" s="13">
        <f>$C7*'3-评分结果汇总表'!$B$15</f>
        <v>5</v>
      </c>
      <c r="E7" s="13"/>
      <c r="F7" s="24" t="str">
        <f t="shared" ref="F7" si="0">IF(E7="完全符合",D7*100%,IF(E7="大部分符合",D7*80%,IF(E7="部分符合",D7*50%,IF(E7="不符合",0,IF(E7="不适用",0,"0")))))</f>
        <v>0</v>
      </c>
      <c r="G7" s="13">
        <f>$C7*'3-评分结果汇总表'!$B$16</f>
        <v>5</v>
      </c>
      <c r="H7" s="13"/>
      <c r="I7" s="24" t="str">
        <f>IF(H7="完全符合",G7*100%,IF(H7="大部分符合",G7*80%,IF(H7="部分符合",G7*50%,IF(H7="不符合",0,IF(H7="不适用",0,"0")))))</f>
        <v>0</v>
      </c>
      <c r="J7" s="24">
        <f t="shared" ref="J7" si="1">F7+I7</f>
        <v>0</v>
      </c>
      <c r="K7" s="13"/>
      <c r="L7" s="51"/>
    </row>
    <row r="8" spans="1:12">
      <c r="A8" s="10">
        <v>3</v>
      </c>
      <c r="B8" s="40" t="s">
        <v>209</v>
      </c>
      <c r="C8" s="41">
        <v>20</v>
      </c>
      <c r="D8" s="34"/>
      <c r="E8" s="34"/>
      <c r="F8" s="34"/>
      <c r="G8" s="34"/>
      <c r="H8" s="34"/>
      <c r="I8" s="34"/>
      <c r="J8" s="34"/>
      <c r="K8" s="35"/>
      <c r="L8" s="51"/>
    </row>
    <row r="9" ht="21" spans="1:12">
      <c r="A9" s="10">
        <v>3.1</v>
      </c>
      <c r="B9" s="11" t="s">
        <v>210</v>
      </c>
      <c r="C9" s="12">
        <v>20</v>
      </c>
      <c r="D9" s="13">
        <f>$C9*'3-评分结果汇总表'!$B$15</f>
        <v>10</v>
      </c>
      <c r="E9" s="13"/>
      <c r="F9" s="24" t="str">
        <f>IF(E9="完全符合",D9*100%,IF(E9="大部分符合",D9*80%,IF(E9="部分符合",D9*50%,IF(E9="不符合",0,IF(E9="不适用",0,"0")))))</f>
        <v>0</v>
      </c>
      <c r="G9" s="13">
        <f>$C9*'3-评分结果汇总表'!$B$16</f>
        <v>10</v>
      </c>
      <c r="H9" s="11"/>
      <c r="I9" s="24" t="str">
        <f>IF(H9="完全符合",G9*100%,IF(H9="大部分符合",G9*80%,IF(H9="部分符合",G9*50%,IF(H9="不符合",0,IF(H9="不适用",0,"0")))))</f>
        <v>0</v>
      </c>
      <c r="J9" s="24">
        <f>F9+I9</f>
        <v>0</v>
      </c>
      <c r="K9" s="13"/>
      <c r="L9" s="51"/>
    </row>
    <row r="10" spans="1:12">
      <c r="A10" s="10">
        <v>4</v>
      </c>
      <c r="B10" s="40" t="s">
        <v>211</v>
      </c>
      <c r="C10" s="41">
        <v>25</v>
      </c>
      <c r="D10" s="34"/>
      <c r="E10" s="34"/>
      <c r="F10" s="34"/>
      <c r="G10" s="34"/>
      <c r="H10" s="34"/>
      <c r="I10" s="34"/>
      <c r="J10" s="34"/>
      <c r="K10" s="35"/>
      <c r="L10" s="51"/>
    </row>
    <row r="11" ht="21" spans="1:12">
      <c r="A11" s="10">
        <v>4.1</v>
      </c>
      <c r="B11" s="42" t="s">
        <v>212</v>
      </c>
      <c r="C11" s="12">
        <v>25</v>
      </c>
      <c r="D11" s="13">
        <f>$C11*'3-评分结果汇总表'!$B$15</f>
        <v>12.5</v>
      </c>
      <c r="E11" s="11"/>
      <c r="F11" s="24" t="str">
        <f>IF(E11="完全符合",D11*100%,IF(E11="大部分符合",D11*80%,IF(E11="部分符合",D11*50%,IF(E11="不符合",0,IF(E11="不适用",0,"0")))))</f>
        <v>0</v>
      </c>
      <c r="G11" s="13">
        <f>$C11*'3-评分结果汇总表'!$B$16</f>
        <v>12.5</v>
      </c>
      <c r="H11" s="11"/>
      <c r="I11" s="24" t="str">
        <f>IF(H11="完全符合",G11*100%,IF(H11="大部分符合",G11*80%,IF(H11="部分符合",G11*50%,IF(H11="不符合",0,IF(H11="不适用",0,"0")))))</f>
        <v>0</v>
      </c>
      <c r="J11" s="24">
        <f>F11+I11</f>
        <v>0</v>
      </c>
      <c r="K11" s="32"/>
      <c r="L11" s="51"/>
    </row>
    <row r="12" spans="1:12">
      <c r="A12" s="44">
        <v>5</v>
      </c>
      <c r="B12" s="40" t="s">
        <v>162</v>
      </c>
      <c r="C12" s="41">
        <v>25</v>
      </c>
      <c r="D12" s="34"/>
      <c r="E12" s="34"/>
      <c r="F12" s="34"/>
      <c r="G12" s="34"/>
      <c r="H12" s="34"/>
      <c r="I12" s="34"/>
      <c r="J12" s="34"/>
      <c r="K12" s="35"/>
      <c r="L12" s="51"/>
    </row>
    <row r="13" ht="21" spans="1:12">
      <c r="A13" s="44">
        <v>5.1</v>
      </c>
      <c r="B13" s="42" t="s">
        <v>213</v>
      </c>
      <c r="C13" s="12">
        <v>25</v>
      </c>
      <c r="D13" s="13">
        <f>$C13*'3-评分结果汇总表'!$B$15</f>
        <v>12.5</v>
      </c>
      <c r="E13" s="11"/>
      <c r="F13" s="24" t="str">
        <f>IF(E13="完全符合",D13*100%,IF(E13="大部分符合",D13*80%,IF(E13="部分符合",D13*50%,IF(E13="不符合",0,IF(E13="不适用",0,"0")))))</f>
        <v>0</v>
      </c>
      <c r="G13" s="13">
        <f>$C13*'3-评分结果汇总表'!$B$16</f>
        <v>12.5</v>
      </c>
      <c r="H13" s="11"/>
      <c r="I13" s="24" t="str">
        <f>IF(H13="完全符合",G13*100%,IF(H13="大部分符合",G13*80%,IF(H13="部分符合",G13*50%,IF(H13="不符合",0,IF(H13="不适用",0,"0")))))</f>
        <v>0</v>
      </c>
      <c r="J13" s="24">
        <f>F13+I13</f>
        <v>0</v>
      </c>
      <c r="K13" s="32"/>
      <c r="L13" s="51"/>
    </row>
    <row r="14" spans="1:12">
      <c r="A14" s="44">
        <v>6</v>
      </c>
      <c r="B14" s="40" t="s">
        <v>149</v>
      </c>
      <c r="C14" s="41">
        <v>10</v>
      </c>
      <c r="D14" s="34"/>
      <c r="E14" s="34"/>
      <c r="F14" s="34"/>
      <c r="G14" s="34"/>
      <c r="H14" s="34"/>
      <c r="I14" s="34"/>
      <c r="J14" s="34"/>
      <c r="K14" s="35"/>
      <c r="L14" s="51"/>
    </row>
    <row r="15" ht="21" spans="1:12">
      <c r="A15" s="44">
        <v>6.1</v>
      </c>
      <c r="B15" s="11" t="s">
        <v>214</v>
      </c>
      <c r="C15" s="12">
        <v>10</v>
      </c>
      <c r="D15" s="13">
        <f>$C15*'3-评分结果汇总表'!$B$15</f>
        <v>5</v>
      </c>
      <c r="E15" s="11"/>
      <c r="F15" s="24" t="str">
        <f>IF(E15="完全符合",D15*100%,IF(E15="大部分符合",D15*80%,IF(E15="部分符合",D15*50%,IF(E15="不符合",0,IF(E15="不适用",0,"0")))))</f>
        <v>0</v>
      </c>
      <c r="G15" s="13">
        <f>$C15*'3-评分结果汇总表'!$B$16</f>
        <v>5</v>
      </c>
      <c r="H15" s="11"/>
      <c r="I15" s="24" t="str">
        <f>IF(H15="完全符合",G15*100%,IF(H15="大部分符合",G15*80%,IF(H15="部分符合",G15*50%,IF(H15="不符合",0,IF(H15="不适用",0,"0")))))</f>
        <v>0</v>
      </c>
      <c r="J15" s="24">
        <f>F15+I15</f>
        <v>0</v>
      </c>
      <c r="K15" s="56"/>
      <c r="L15" s="51"/>
    </row>
    <row r="16" spans="1:12">
      <c r="A16" s="14" t="s">
        <v>32</v>
      </c>
      <c r="B16" s="15"/>
      <c r="C16" s="15">
        <v>100</v>
      </c>
      <c r="D16" s="15">
        <f>SUM(D5:D15)</f>
        <v>50</v>
      </c>
      <c r="E16" s="25"/>
      <c r="F16" s="26">
        <f>SUM(F5:F15)</f>
        <v>0</v>
      </c>
      <c r="G16" s="15">
        <f>SUM(G5:G15)</f>
        <v>50</v>
      </c>
      <c r="H16" s="25"/>
      <c r="I16" s="33">
        <f>SUM(I5:I15)</f>
        <v>0</v>
      </c>
      <c r="J16" s="34"/>
      <c r="K16" s="35"/>
      <c r="L16" s="51"/>
    </row>
    <row r="17" spans="1:12">
      <c r="A17" s="14" t="s">
        <v>125</v>
      </c>
      <c r="B17" s="15"/>
      <c r="C17" s="16">
        <f>F16+I16</f>
        <v>0</v>
      </c>
      <c r="D17" s="16"/>
      <c r="E17" s="16"/>
      <c r="F17" s="16"/>
      <c r="G17" s="16"/>
      <c r="H17" s="16"/>
      <c r="I17" s="16"/>
      <c r="J17" s="34"/>
      <c r="K17" s="35"/>
      <c r="L17" s="51"/>
    </row>
    <row r="18" spans="1:12">
      <c r="A18" s="14" t="s">
        <v>126</v>
      </c>
      <c r="B18" s="15"/>
      <c r="C18" s="17">
        <f>SUMIF($E$5:$E$15,"=不适用",$C$5:$C$15)</f>
        <v>0</v>
      </c>
      <c r="D18" s="17"/>
      <c r="E18" s="17"/>
      <c r="F18" s="17"/>
      <c r="G18" s="17"/>
      <c r="H18" s="17"/>
      <c r="I18" s="17"/>
      <c r="J18" s="34"/>
      <c r="K18" s="35"/>
      <c r="L18" s="51"/>
    </row>
    <row r="19" ht="14.25" spans="1:12">
      <c r="A19" s="18" t="s">
        <v>127</v>
      </c>
      <c r="B19" s="19"/>
      <c r="C19" s="20">
        <f>ROUND((C17/(100-C18))*100,2)</f>
        <v>0</v>
      </c>
      <c r="D19" s="20"/>
      <c r="E19" s="20"/>
      <c r="F19" s="20"/>
      <c r="G19" s="20"/>
      <c r="H19" s="20"/>
      <c r="I19" s="20"/>
      <c r="J19" s="36"/>
      <c r="K19" s="37"/>
      <c r="L19" s="51"/>
    </row>
  </sheetData>
  <protectedRanges>
    <protectedRange password="CC01" sqref="E5:E6 E10:E11 E13:E15" name="区域1_3_4"/>
    <protectedRange password="CC01" sqref="H5:H6 H9:H11 H13:H15" name="区域1_3_1_1"/>
  </protectedRanges>
  <mergeCells count="21">
    <mergeCell ref="A1:K1"/>
    <mergeCell ref="D2:F2"/>
    <mergeCell ref="G2:I2"/>
    <mergeCell ref="D4:K4"/>
    <mergeCell ref="D6:K6"/>
    <mergeCell ref="D8:K8"/>
    <mergeCell ref="D10:K10"/>
    <mergeCell ref="D12:K12"/>
    <mergeCell ref="D14:K14"/>
    <mergeCell ref="A16:B16"/>
    <mergeCell ref="A17:B17"/>
    <mergeCell ref="C17:I17"/>
    <mergeCell ref="A18:B18"/>
    <mergeCell ref="C18:I18"/>
    <mergeCell ref="A19:B19"/>
    <mergeCell ref="C19:I19"/>
    <mergeCell ref="C2:C3"/>
    <mergeCell ref="J2:J3"/>
    <mergeCell ref="K2:K3"/>
    <mergeCell ref="A2:B3"/>
    <mergeCell ref="J16:K19"/>
  </mergeCells>
  <dataValidations count="1">
    <dataValidation type="list" allowBlank="1" showInputMessage="1" showErrorMessage="1" promptTitle="完全符合,大部分符合,部分符合,不符合" sqref="E5 H5 H9 E11 H11 E13 H13 E15 H15">
      <formula1>"完全符合,大部分符合,部分符合,不符合,不适用"</formula1>
    </dataValidation>
  </dataValidations>
  <pageMargins left="0.699305555555556" right="0.699305555555556" top="0.75" bottom="0.75" header="0.3" footer="0.3"/>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1-封面</vt:lpstr>
      <vt:lpstr>2-评估说明</vt:lpstr>
      <vt:lpstr>3-评分结果汇总表</vt:lpstr>
      <vt:lpstr>4-偿付能力风险治理</vt:lpstr>
      <vt:lpstr>5-风险管理策略与实施</vt:lpstr>
      <vt:lpstr>6-风险传染</vt:lpstr>
      <vt:lpstr>7-组织结构不透明</vt:lpstr>
      <vt:lpstr>8-集中度风险</vt:lpstr>
      <vt:lpstr>9-非保险领域风险</vt:lpstr>
      <vt:lpstr>10-其他风险</vt:lpstr>
      <vt:lpstr>11-资本管理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张雨文</dc:creator>
  <cp:lastModifiedBy>单嵩</cp:lastModifiedBy>
  <dcterms:created xsi:type="dcterms:W3CDTF">2006-09-16T16:00:00Z</dcterms:created>
  <cp:lastPrinted>2021-08-19T02:55:00Z</cp:lastPrinted>
  <dcterms:modified xsi:type="dcterms:W3CDTF">2021-12-21T16:16:06Z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ies>
</file>